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40" tabRatio="314" firstSheet="7" activeTab="9"/>
  </bookViews>
  <sheets>
    <sheet name="2-1" sheetId="1" r:id="rId1"/>
    <sheet name="2-2" sheetId="2" r:id="rId2"/>
    <sheet name="2-2_2" sheetId="3" r:id="rId3"/>
    <sheet name="2-3" sheetId="4" r:id="rId4"/>
    <sheet name="2-3-1" sheetId="5" r:id="rId5"/>
    <sheet name="工作表2" sheetId="6" r:id="rId6"/>
    <sheet name="2-4" sheetId="7" r:id="rId7"/>
    <sheet name="2-4-1" sheetId="8" r:id="rId8"/>
    <sheet name="2-5" sheetId="9" r:id="rId9"/>
    <sheet name="2-6" sheetId="10" r:id="rId10"/>
    <sheet name="2-7" sheetId="11" r:id="rId11"/>
    <sheet name="2-7-1" sheetId="12" r:id="rId12"/>
    <sheet name="工作表1" sheetId="13" r:id="rId13"/>
  </sheets>
  <definedNames>
    <definedName name="Excel_BuiltIn_Print_Area">#REF!</definedName>
    <definedName name="_xlnm.Print_Area" localSheetId="2">'2-2_2'!$A$1:$BE$31</definedName>
    <definedName name="_xlnm.Print_Area" localSheetId="8">'2-5'!$A$1:$Q$34</definedName>
    <definedName name="_xlnm.Print_Area" localSheetId="10">'2-7'!$A$1:$Z$88</definedName>
    <definedName name="PRINT_AREA_MI" localSheetId="2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<sst xmlns="http://schemas.openxmlformats.org/spreadsheetml/2006/main" count="1575" uniqueCount="462">
  <si>
    <r>
      <rPr>
        <sz val="9"/>
        <rFont val="Times New Roman"/>
        <family val="1"/>
      </rPr>
      <t>21</t>
    </r>
    <r>
      <rPr>
        <sz val="9"/>
        <rFont val="標楷體"/>
        <family val="4"/>
      </rPr>
      <t xml:space="preserve">  人  口</t>
    </r>
  </si>
  <si>
    <t>人  口  22</t>
  </si>
  <si>
    <t>表２－１、現住戶數、人口密度及性比例</t>
  </si>
  <si>
    <t>2-1、Number of Households 、Populaton Density &amp; Sex Ratio</t>
  </si>
  <si>
    <t>單位：人</t>
  </si>
  <si>
    <t>Unit:Person</t>
  </si>
  <si>
    <t>年底別</t>
  </si>
  <si>
    <t>面  積</t>
  </si>
  <si>
    <t>村里數</t>
  </si>
  <si>
    <t>鄰  數</t>
  </si>
  <si>
    <t>現    住</t>
  </si>
  <si>
    <t>戶        口</t>
  </si>
  <si>
    <t>Households</t>
  </si>
  <si>
    <r>
      <rPr>
        <sz val="9"/>
        <rFont val="標楷體"/>
        <family val="4"/>
      </rPr>
      <t>戶量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</t>
    </r>
  </si>
  <si>
    <t>人口密度</t>
  </si>
  <si>
    <t>性比例</t>
  </si>
  <si>
    <t>村里別</t>
  </si>
  <si>
    <t>(平方公里)</t>
  </si>
  <si>
    <t>Num. Of Ts'uns &amp; Lins</t>
  </si>
  <si>
    <t>Num. Of Neighborhood</t>
  </si>
  <si>
    <r>
      <rPr>
        <sz val="9"/>
        <rFont val="標楷體"/>
        <family val="4"/>
      </rPr>
      <t>戶數</t>
    </r>
    <r>
      <rPr>
        <sz val="9"/>
        <rFont val="Times New Roman"/>
        <family val="1"/>
      </rPr>
      <t>(</t>
    </r>
    <r>
      <rPr>
        <sz val="9"/>
        <rFont val="標楷體"/>
        <family val="4"/>
      </rPr>
      <t>戶</t>
    </r>
    <r>
      <rPr>
        <sz val="9"/>
        <rFont val="Times New Roman"/>
        <family val="1"/>
      </rPr>
      <t>)  Number of           House-                              holds (Households)</t>
    </r>
  </si>
  <si>
    <t>人　口　數  (人)</t>
  </si>
  <si>
    <t>Population (Person)</t>
  </si>
  <si>
    <t>Number of  Households  (Person/Hous-eholds)</t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</si>
  <si>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人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平方公里</t>
    </r>
    <r>
      <rPr>
        <sz val="9"/>
        <rFont val="Times New Roman"/>
        <family val="1"/>
      </rPr>
      <t>)</t>
    </r>
  </si>
  <si>
    <r>
      <rPr>
        <sz val="9"/>
        <rFont val="Times New Roman"/>
        <family val="1"/>
      </rPr>
      <t>(</t>
    </r>
    <r>
      <rPr>
        <sz val="9"/>
        <rFont val="標楷體"/>
        <family val="4"/>
      </rPr>
      <t>男</t>
    </r>
    <r>
      <rPr>
        <sz val="9"/>
        <rFont val="Times New Roman"/>
        <family val="1"/>
      </rPr>
      <t>/</t>
    </r>
    <r>
      <rPr>
        <sz val="9"/>
        <rFont val="標楷體"/>
        <family val="4"/>
      </rPr>
      <t>女</t>
    </r>
    <r>
      <rPr>
        <sz val="9"/>
        <rFont val="Times New Roman"/>
        <family val="1"/>
      </rPr>
      <t>)x100</t>
    </r>
  </si>
  <si>
    <t>Area(km2)</t>
  </si>
  <si>
    <r>
      <rPr>
        <sz val="9"/>
        <rFont val="標楷體"/>
        <family val="4"/>
      </rPr>
      <t xml:space="preserve">合計    </t>
    </r>
    <r>
      <rPr>
        <sz val="9"/>
        <rFont val="Times New Roman"/>
        <family val="1"/>
      </rPr>
      <t>Total</t>
    </r>
  </si>
  <si>
    <r>
      <rPr>
        <sz val="9"/>
        <rFont val="標楷體"/>
        <family val="4"/>
      </rPr>
      <t xml:space="preserve">男 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</si>
  <si>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 </t>
    </r>
    <r>
      <rPr>
        <sz val="9"/>
        <rFont val="Times New Roman"/>
        <family val="1"/>
      </rPr>
      <t>Female</t>
    </r>
  </si>
  <si>
    <t>Population Density (per/km2)</t>
  </si>
  <si>
    <t>Sex Ratio (Male/Fem-ale*100)</t>
  </si>
  <si>
    <r>
      <rPr>
        <sz val="9"/>
        <rFont val="Times New Roman"/>
        <family val="1"/>
      </rPr>
      <t>90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</si>
  <si>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</si>
  <si>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</si>
  <si>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</si>
  <si>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</si>
  <si>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</si>
  <si>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</si>
  <si>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</si>
  <si>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</si>
  <si>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99</t>
    </r>
    <r>
      <rPr>
        <sz val="9"/>
        <rFont val="標楷體"/>
        <family val="4"/>
      </rPr>
      <t>年底</t>
    </r>
  </si>
  <si>
    <t>100年底</t>
  </si>
  <si>
    <t>101年底</t>
  </si>
  <si>
    <t>102年底</t>
  </si>
  <si>
    <t>103年底</t>
  </si>
  <si>
    <t>104年底</t>
  </si>
  <si>
    <t>105年底</t>
  </si>
  <si>
    <t>嘉蘭村</t>
  </si>
  <si>
    <t>正興村</t>
  </si>
  <si>
    <t>新興村</t>
  </si>
  <si>
    <t>賓茂村</t>
  </si>
  <si>
    <t>歷坵村</t>
  </si>
  <si>
    <t>資料來源：太麻里鄉戶政事務所。</t>
  </si>
  <si>
    <t>23  人  口</t>
  </si>
  <si>
    <t>人  口  24</t>
  </si>
  <si>
    <t>表２－２、戶   籍   動   態</t>
  </si>
  <si>
    <t>2-2、Immigramts and Emigrants</t>
  </si>
  <si>
    <t xml:space="preserve">遷　　入　　人　　數   </t>
  </si>
  <si>
    <t>Num. Of Immigrants</t>
  </si>
  <si>
    <t>遷      出　　人　  數</t>
  </si>
  <si>
    <t>Num. Of Emigran</t>
  </si>
  <si>
    <t>同一鄉鎮市內之住址變更人數</t>
  </si>
  <si>
    <t>出　生　人　數</t>
  </si>
  <si>
    <t>粗出生率</t>
  </si>
  <si>
    <t>死　亡　人　數</t>
  </si>
  <si>
    <t>粗死亡率</t>
  </si>
  <si>
    <t>結婚</t>
  </si>
  <si>
    <t>離婚</t>
  </si>
  <si>
    <t xml:space="preserve">年 別 </t>
  </si>
  <si>
    <t>合</t>
  </si>
  <si>
    <t>自外國</t>
  </si>
  <si>
    <r>
      <rPr>
        <sz val="10"/>
        <rFont val="標楷體"/>
        <family val="4"/>
      </rPr>
      <t xml:space="preserve">自他省市 </t>
    </r>
    <r>
      <rPr>
        <sz val="10"/>
        <rFont val="Times New Roman"/>
        <family val="1"/>
      </rPr>
      <t>From Other Provinces(Cities)</t>
    </r>
  </si>
  <si>
    <t>自本省他縣市</t>
  </si>
  <si>
    <t>自本縣(市)他鄉鎮市區</t>
  </si>
  <si>
    <t>初設戶籍</t>
  </si>
  <si>
    <t>其   他</t>
  </si>
  <si>
    <t>往      外       國</t>
  </si>
  <si>
    <r>
      <rPr>
        <sz val="10"/>
        <rFont val="標楷體"/>
        <family val="4"/>
      </rPr>
      <t xml:space="preserve">往他省市 </t>
    </r>
    <r>
      <rPr>
        <sz val="10"/>
        <rFont val="Times New Roman"/>
        <family val="1"/>
      </rPr>
      <t>To   Other       Provinces(Cities)</t>
    </r>
  </si>
  <si>
    <r>
      <rPr>
        <sz val="10"/>
        <rFont val="標楷體"/>
        <family val="4"/>
      </rPr>
      <t>往本省他縣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市</t>
    </r>
    <r>
      <rPr>
        <sz val="10"/>
        <rFont val="Times New Roman"/>
        <family val="1"/>
      </rPr>
      <t>)</t>
    </r>
  </si>
  <si>
    <t>往本縣他鄉鎮市</t>
  </si>
  <si>
    <t>註銷戶籍</t>
  </si>
  <si>
    <t>其他</t>
  </si>
  <si>
    <t>Change Residence</t>
  </si>
  <si>
    <t>Num of Birth</t>
  </si>
  <si>
    <t>Num of Death</t>
  </si>
  <si>
    <t>計</t>
  </si>
  <si>
    <t>新北市</t>
  </si>
  <si>
    <t>臺北市</t>
  </si>
  <si>
    <t>臺中市</t>
  </si>
  <si>
    <t>臺南市</t>
  </si>
  <si>
    <t>高雄市</t>
  </si>
  <si>
    <t>福建省</t>
  </si>
  <si>
    <t>其他省市</t>
  </si>
  <si>
    <t>遷入</t>
  </si>
  <si>
    <t>遷出</t>
  </si>
  <si>
    <t>合計</t>
  </si>
  <si>
    <t>男</t>
  </si>
  <si>
    <t>女</t>
  </si>
  <si>
    <t>對數(對)</t>
  </si>
  <si>
    <t>率</t>
  </si>
  <si>
    <t>Year</t>
  </si>
  <si>
    <t>Total</t>
  </si>
  <si>
    <t>From Fore-ign Coun-tries</t>
  </si>
  <si>
    <t>New Taip-ei City</t>
  </si>
  <si>
    <t>Taipei City</t>
  </si>
  <si>
    <t>Taic-hung
City</t>
  </si>
  <si>
    <t>Tain-an
City</t>
  </si>
  <si>
    <t>Kaoh-siung Coty</t>
  </si>
  <si>
    <t>Fuchine Province</t>
  </si>
  <si>
    <t>Oth-ers</t>
  </si>
  <si>
    <t>Other C.&amp; City of Prov</t>
  </si>
  <si>
    <t>Other  T.  , City &amp; Dist</t>
  </si>
  <si>
    <t>To  Fore-ign Coun-tries</t>
  </si>
  <si>
    <t>Kaohsi-ung City</t>
  </si>
  <si>
    <t>Other C. &amp; City  of prov</t>
  </si>
  <si>
    <t>Immihr-ants</t>
  </si>
  <si>
    <t>Emigra-nts</t>
  </si>
  <si>
    <t>Male</t>
  </si>
  <si>
    <t>Female</t>
  </si>
  <si>
    <t>(0/00)</t>
  </si>
  <si>
    <t>Fem-ale</t>
  </si>
  <si>
    <t>Couple of Married (Coup-le)</t>
  </si>
  <si>
    <t>Coup-Ie of Divo-rce (Cou-ple)</t>
  </si>
  <si>
    <t>90年</t>
  </si>
  <si>
    <t>91年</t>
  </si>
  <si>
    <t>92年</t>
  </si>
  <si>
    <t>93年</t>
  </si>
  <si>
    <t>94年</t>
  </si>
  <si>
    <t>95年</t>
  </si>
  <si>
    <t>96年</t>
  </si>
  <si>
    <t>97年</t>
  </si>
  <si>
    <t>98年</t>
  </si>
  <si>
    <t>99年</t>
  </si>
  <si>
    <t>100年</t>
  </si>
  <si>
    <t>101年</t>
  </si>
  <si>
    <t>102年</t>
  </si>
  <si>
    <t>103年</t>
  </si>
  <si>
    <r>
      <rPr>
        <sz val="9"/>
        <rFont val="標楷體"/>
        <family val="4"/>
      </rPr>
      <t>附註：1.粗出生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率</t>
    </r>
    <r>
      <rPr>
        <sz val="12"/>
        <rFont val="標楷體"/>
        <family val="4"/>
      </rPr>
      <t>=</t>
    </r>
    <r>
      <rPr>
        <sz val="9"/>
        <rFont val="標楷體"/>
        <family val="4"/>
      </rPr>
      <t>出生</t>
    </r>
    <r>
      <rPr>
        <sz val="12"/>
        <rFont val="標楷體"/>
        <family val="4"/>
      </rPr>
      <t>(</t>
    </r>
    <r>
      <rPr>
        <sz val="9"/>
        <rFont val="標楷體"/>
        <family val="4"/>
      </rPr>
      <t>死亡</t>
    </r>
    <r>
      <rPr>
        <sz val="12"/>
        <rFont val="標楷體"/>
        <family val="4"/>
      </rPr>
      <t>)</t>
    </r>
    <r>
      <rPr>
        <sz val="9"/>
        <rFont val="標楷體"/>
        <family val="4"/>
      </rPr>
      <t>人口數</t>
    </r>
    <r>
      <rPr>
        <sz val="12"/>
        <rFont val="標楷體"/>
        <family val="4"/>
      </rPr>
      <t>/</t>
    </r>
    <r>
      <rPr>
        <sz val="9"/>
        <rFont val="標楷體"/>
        <family val="4"/>
      </rPr>
      <t>年中人口數*1000</t>
    </r>
  </si>
  <si>
    <t xml:space="preserve">      2.結(離)婚率=結(離)婚對數/年中人口數*1000</t>
  </si>
  <si>
    <t xml:space="preserve">      3.年中人口數：(本年人口+上年人口)/2</t>
  </si>
  <si>
    <t>25  人  口</t>
  </si>
  <si>
    <t>26  人  口</t>
  </si>
  <si>
    <t>27  人  口</t>
  </si>
  <si>
    <t>28  人  口</t>
  </si>
  <si>
    <t>表 2-2、戶籍動態(續一)</t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</si>
  <si>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rFont val="Times New Roman"/>
        <family val="1"/>
      </rPr>
      <t>Immigrants and Emigrants(Cont.1)</t>
    </r>
  </si>
  <si>
    <r>
      <rPr>
        <sz val="16"/>
        <rFont val="標楷體"/>
        <family val="4"/>
      </rPr>
      <t xml:space="preserve">表 2-2、戶籍動態(續完)   </t>
    </r>
    <r>
      <rPr>
        <sz val="14"/>
        <color indexed="8"/>
        <rFont val="新細明體"/>
        <family val="1"/>
      </rPr>
      <t xml:space="preserve">                                   </t>
    </r>
  </si>
  <si>
    <r>
      <rPr>
        <sz val="16"/>
        <rFont val="標楷體"/>
        <family val="4"/>
      </rPr>
      <t>Table 2-2</t>
    </r>
    <r>
      <rPr>
        <b/>
        <sz val="14"/>
        <rFont val="細明體"/>
        <family val="3"/>
      </rPr>
      <t>、</t>
    </r>
    <r>
      <rPr>
        <b/>
        <sz val="14"/>
        <color indexed="8"/>
        <rFont val="新細明體"/>
        <family val="1"/>
      </rPr>
      <t>Immigrants and Emigrants(Cont. End)</t>
    </r>
  </si>
  <si>
    <t>單位：人、對、千分比</t>
  </si>
  <si>
    <t>Unit: Persons, Couples, ‰</t>
  </si>
  <si>
    <t>單位：人；對；‰</t>
  </si>
  <si>
    <r>
      <rPr>
        <sz val="10"/>
        <color indexed="8"/>
        <rFont val="標楷體"/>
        <family val="4"/>
      </rPr>
      <t xml:space="preserve">年別
</t>
    </r>
    <r>
      <rPr>
        <sz val="8"/>
        <color indexed="8"/>
        <rFont val="標楷體"/>
        <family val="4"/>
      </rPr>
      <t xml:space="preserve"> Year</t>
    </r>
  </si>
  <si>
    <t xml:space="preserve">遷入人數  </t>
  </si>
  <si>
    <t>Num. of Immigrants</t>
  </si>
  <si>
    <t xml:space="preserve">遷出人數      </t>
  </si>
  <si>
    <t>年別
 Year</t>
  </si>
  <si>
    <t xml:space="preserve"> Emigrants</t>
  </si>
  <si>
    <r>
      <rPr>
        <sz val="9"/>
        <color indexed="8"/>
        <rFont val="標楷體"/>
        <family val="4"/>
      </rPr>
      <t xml:space="preserve">鄉鎮市內住址變更人數
</t>
    </r>
    <r>
      <rPr>
        <sz val="8"/>
        <color indexed="8"/>
        <rFont val="標楷體"/>
        <family val="4"/>
      </rPr>
      <t>Change Residence</t>
    </r>
  </si>
  <si>
    <r>
      <rPr>
        <sz val="10"/>
        <color indexed="8"/>
        <rFont val="標楷體"/>
        <family val="4"/>
      </rPr>
      <t xml:space="preserve">出生人數
</t>
    </r>
    <r>
      <rPr>
        <sz val="8"/>
        <color indexed="8"/>
        <rFont val="標楷體"/>
        <family val="4"/>
      </rPr>
      <t xml:space="preserve">Num of Birth  </t>
    </r>
  </si>
  <si>
    <r>
      <rPr>
        <sz val="10"/>
        <color indexed="8"/>
        <rFont val="標楷體"/>
        <family val="4"/>
      </rPr>
      <t xml:space="preserve">死亡人數
</t>
    </r>
    <r>
      <rPr>
        <sz val="8"/>
        <color indexed="8"/>
        <rFont val="標楷體"/>
        <family val="4"/>
      </rPr>
      <t>Num of Death</t>
    </r>
  </si>
  <si>
    <r>
      <rPr>
        <sz val="9"/>
        <color indexed="8"/>
        <rFont val="標楷體"/>
        <family val="4"/>
      </rPr>
      <t xml:space="preserve">粗
出
生
率
</t>
    </r>
    <r>
      <rPr>
        <sz val="8"/>
        <color indexed="8"/>
        <rFont val="標楷體"/>
        <family val="4"/>
      </rPr>
      <t>(‰)
Crude
Birth
Rate</t>
    </r>
  </si>
  <si>
    <t>粗
死
亡
率
(‰)
Crude
Death
Rate</t>
  </si>
  <si>
    <r>
      <rPr>
        <sz val="10"/>
        <rFont val="標楷體"/>
        <family val="4"/>
      </rPr>
      <t xml:space="preserve">自
然
增
加
率
</t>
    </r>
    <r>
      <rPr>
        <sz val="8"/>
        <rFont val="標楷體"/>
        <family val="4"/>
      </rPr>
      <t>(‰)
Natural
Increase
Rate</t>
    </r>
  </si>
  <si>
    <r>
      <rPr>
        <sz val="10"/>
        <rFont val="標楷體"/>
        <family val="4"/>
      </rPr>
      <t xml:space="preserve">遷
入
率
</t>
    </r>
    <r>
      <rPr>
        <sz val="8"/>
        <rFont val="標楷體"/>
        <family val="4"/>
      </rPr>
      <t xml:space="preserve">(‰)
</t>
    </r>
    <r>
      <rPr>
        <sz val="8"/>
        <rFont val="細明體-ExtB"/>
        <family val="1"/>
      </rPr>
      <t>Immigrant
Rate</t>
    </r>
  </si>
  <si>
    <r>
      <rPr>
        <sz val="10"/>
        <rFont val="標楷體"/>
        <family val="4"/>
      </rPr>
      <t xml:space="preserve">遷
出
率
</t>
    </r>
    <r>
      <rPr>
        <sz val="8"/>
        <rFont val="標楷體"/>
        <family val="4"/>
      </rPr>
      <t>(‰)
Emigrant
Rate</t>
    </r>
  </si>
  <si>
    <r>
      <rPr>
        <sz val="10"/>
        <rFont val="標楷體"/>
        <family val="4"/>
      </rPr>
      <t xml:space="preserve">社
會
增
加
率
</t>
    </r>
    <r>
      <rPr>
        <sz val="8"/>
        <rFont val="標楷體"/>
        <family val="4"/>
      </rPr>
      <t>(‰)
Social
Increase
Rate</t>
    </r>
  </si>
  <si>
    <r>
      <rPr>
        <sz val="9"/>
        <rFont val="標楷體"/>
        <family val="4"/>
      </rPr>
      <t xml:space="preserve">結婚
</t>
    </r>
    <r>
      <rPr>
        <sz val="8"/>
        <rFont val="標楷體"/>
        <family val="4"/>
      </rPr>
      <t>Marriage</t>
    </r>
  </si>
  <si>
    <r>
      <rPr>
        <sz val="9"/>
        <rFont val="標楷體"/>
        <family val="4"/>
      </rPr>
      <t xml:space="preserve">離婚
</t>
    </r>
    <r>
      <rPr>
        <sz val="8"/>
        <rFont val="標楷體"/>
        <family val="4"/>
      </rPr>
      <t>Divorce</t>
    </r>
  </si>
  <si>
    <r>
      <rPr>
        <sz val="10"/>
        <color indexed="8"/>
        <rFont val="標楷體"/>
        <family val="4"/>
      </rPr>
      <t xml:space="preserve">合計
</t>
    </r>
    <r>
      <rPr>
        <sz val="8"/>
        <color indexed="8"/>
        <rFont val="標楷體"/>
        <family val="4"/>
      </rPr>
      <t>Total</t>
    </r>
  </si>
  <si>
    <r>
      <rPr>
        <sz val="10"/>
        <color indexed="8"/>
        <rFont val="標楷體"/>
        <family val="4"/>
      </rPr>
      <t xml:space="preserve">自外國
</t>
    </r>
    <r>
      <rPr>
        <sz val="8"/>
        <color indexed="8"/>
        <rFont val="標楷體"/>
        <family val="4"/>
      </rPr>
      <t>From Foreign Countries</t>
    </r>
  </si>
  <si>
    <r>
      <rPr>
        <sz val="10"/>
        <color indexed="8"/>
        <rFont val="標楷體"/>
        <family val="4"/>
      </rPr>
      <t>自他省市</t>
    </r>
    <r>
      <rPr>
        <sz val="8"/>
        <color indexed="8"/>
        <rFont val="標楷體"/>
        <family val="4"/>
      </rPr>
      <t xml:space="preserve"> From Other Provinces(Cities)</t>
    </r>
  </si>
  <si>
    <r>
      <rPr>
        <sz val="10"/>
        <color indexed="8"/>
        <rFont val="標楷體"/>
        <family val="4"/>
      </rPr>
      <t xml:space="preserve">自本省
他縣市
</t>
    </r>
    <r>
      <rPr>
        <sz val="8"/>
        <color indexed="8"/>
        <rFont val="標楷體"/>
        <family val="4"/>
      </rPr>
      <t>Form Other Country &amp; City of Province</t>
    </r>
  </si>
  <si>
    <r>
      <rPr>
        <sz val="10"/>
        <rFont val="標楷體"/>
        <family val="4"/>
      </rPr>
      <t xml:space="preserve">自本縣
他鄉鎮市區
</t>
    </r>
    <r>
      <rPr>
        <sz val="8"/>
        <rFont val="標楷體"/>
        <family val="4"/>
      </rPr>
      <t>Form Other Township , City &amp; Dist.</t>
    </r>
  </si>
  <si>
    <r>
      <rPr>
        <sz val="10"/>
        <rFont val="標楷體"/>
        <family val="4"/>
      </rPr>
      <t xml:space="preserve">初設
戶籍
</t>
    </r>
    <r>
      <rPr>
        <sz val="8"/>
        <rFont val="標楷體"/>
        <family val="4"/>
      </rPr>
      <t xml:space="preserve">First Reg
</t>
    </r>
  </si>
  <si>
    <r>
      <rPr>
        <sz val="10"/>
        <color indexed="8"/>
        <rFont val="標楷體"/>
        <family val="4"/>
      </rPr>
      <t xml:space="preserve">其他
</t>
    </r>
    <r>
      <rPr>
        <sz val="8"/>
        <color indexed="8"/>
        <rFont val="標楷體"/>
        <family val="4"/>
      </rPr>
      <t>Others</t>
    </r>
  </si>
  <si>
    <r>
      <rPr>
        <sz val="10"/>
        <color indexed="8"/>
        <rFont val="標楷體"/>
        <family val="4"/>
      </rPr>
      <t>往他省市</t>
    </r>
    <r>
      <rPr>
        <sz val="8"/>
        <color indexed="8"/>
        <rFont val="標楷體"/>
        <family val="4"/>
      </rPr>
      <t xml:space="preserve">To  Other                   </t>
    </r>
  </si>
  <si>
    <t xml:space="preserve">  Provinces(Cities)</t>
  </si>
  <si>
    <r>
      <rPr>
        <sz val="9"/>
        <color indexed="8"/>
        <rFont val="標楷體"/>
        <family val="4"/>
      </rPr>
      <t xml:space="preserve">往本省
他縣市
</t>
    </r>
    <r>
      <rPr>
        <sz val="8"/>
        <color indexed="8"/>
        <rFont val="標楷體"/>
        <family val="4"/>
      </rPr>
      <t>To Other Country &amp; City of Province</t>
    </r>
  </si>
  <si>
    <r>
      <rPr>
        <sz val="9"/>
        <color indexed="8"/>
        <rFont val="標楷體"/>
        <family val="4"/>
      </rPr>
      <t xml:space="preserve">往本縣
他鄉鎮市
</t>
    </r>
    <r>
      <rPr>
        <sz val="8"/>
        <color indexed="8"/>
        <rFont val="標楷體"/>
        <family val="4"/>
      </rPr>
      <t>T</t>
    </r>
    <r>
      <rPr>
        <sz val="8"/>
        <rFont val="標楷體"/>
        <family val="4"/>
      </rPr>
      <t>o Other Township , City &amp; Dist.</t>
    </r>
  </si>
  <si>
    <r>
      <rPr>
        <sz val="9"/>
        <rFont val="標楷體"/>
        <family val="4"/>
      </rPr>
      <t xml:space="preserve">註銷戶籍
</t>
    </r>
    <r>
      <rPr>
        <sz val="8"/>
        <rFont val="標楷體"/>
        <family val="4"/>
      </rPr>
      <t>Deleted Reg</t>
    </r>
  </si>
  <si>
    <t>其他
Others</t>
  </si>
  <si>
    <t>男
Male</t>
  </si>
  <si>
    <t>女
Female</t>
  </si>
  <si>
    <r>
      <rPr>
        <sz val="10"/>
        <color indexed="8"/>
        <rFont val="標楷體"/>
        <family val="4"/>
      </rPr>
      <t xml:space="preserve">新北市
</t>
    </r>
    <r>
      <rPr>
        <sz val="8"/>
        <color indexed="8"/>
        <rFont val="標楷體"/>
        <family val="4"/>
      </rPr>
      <t>New Taipei City</t>
    </r>
  </si>
  <si>
    <r>
      <rPr>
        <sz val="10"/>
        <color indexed="8"/>
        <rFont val="標楷體"/>
        <family val="4"/>
      </rPr>
      <t xml:space="preserve">臺北市
</t>
    </r>
    <r>
      <rPr>
        <sz val="8"/>
        <color indexed="8"/>
        <rFont val="標楷體"/>
        <family val="4"/>
      </rPr>
      <t>Taipei City</t>
    </r>
  </si>
  <si>
    <r>
      <rPr>
        <sz val="10"/>
        <color indexed="8"/>
        <rFont val="標楷體"/>
        <family val="4"/>
      </rPr>
      <t xml:space="preserve">桃園市
</t>
    </r>
    <r>
      <rPr>
        <sz val="8"/>
        <color indexed="8"/>
        <rFont val="標楷體"/>
        <family val="4"/>
      </rPr>
      <t>Taoyuan City</t>
    </r>
  </si>
  <si>
    <r>
      <rPr>
        <sz val="10"/>
        <color indexed="8"/>
        <rFont val="標楷體"/>
        <family val="4"/>
      </rPr>
      <t xml:space="preserve">臺中市
</t>
    </r>
    <r>
      <rPr>
        <sz val="8"/>
        <color indexed="8"/>
        <rFont val="標楷體"/>
        <family val="4"/>
      </rPr>
      <t>Taichung City</t>
    </r>
  </si>
  <si>
    <r>
      <rPr>
        <sz val="10"/>
        <color indexed="8"/>
        <rFont val="標楷體"/>
        <family val="4"/>
      </rPr>
      <t xml:space="preserve">臺南市
</t>
    </r>
    <r>
      <rPr>
        <sz val="8"/>
        <color indexed="8"/>
        <rFont val="標楷體"/>
        <family val="4"/>
      </rPr>
      <t>Tainan City</t>
    </r>
  </si>
  <si>
    <r>
      <rPr>
        <sz val="10"/>
        <color indexed="8"/>
        <rFont val="標楷體"/>
        <family val="4"/>
      </rPr>
      <t xml:space="preserve">高雄市
</t>
    </r>
    <r>
      <rPr>
        <sz val="8"/>
        <color indexed="8"/>
        <rFont val="標楷體"/>
        <family val="4"/>
      </rPr>
      <t>Kaohsiung 
City</t>
    </r>
  </si>
  <si>
    <r>
      <rPr>
        <sz val="10"/>
        <color indexed="8"/>
        <rFont val="標楷體"/>
        <family val="4"/>
      </rPr>
      <t xml:space="preserve">臺灣省
</t>
    </r>
    <r>
      <rPr>
        <sz val="8"/>
        <color indexed="8"/>
        <rFont val="標楷體"/>
        <family val="4"/>
      </rPr>
      <t>Taiwan Province</t>
    </r>
  </si>
  <si>
    <r>
      <rPr>
        <sz val="10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</si>
  <si>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r>
      <rPr>
        <sz val="10"/>
        <color indexed="8"/>
        <rFont val="標楷體"/>
        <family val="4"/>
      </rPr>
      <t xml:space="preserve">其他
省市
</t>
    </r>
    <r>
      <rPr>
        <sz val="8"/>
        <color indexed="8"/>
        <rFont val="標楷體"/>
        <family val="4"/>
      </rPr>
      <t>Others</t>
    </r>
  </si>
  <si>
    <r>
      <rPr>
        <sz val="9"/>
        <color indexed="8"/>
        <rFont val="標楷體"/>
        <family val="4"/>
      </rPr>
      <t xml:space="preserve">福建省
</t>
    </r>
    <r>
      <rPr>
        <sz val="8"/>
        <color indexed="8"/>
        <rFont val="標楷體"/>
        <family val="4"/>
      </rPr>
      <t>Fuchien Province</t>
    </r>
  </si>
  <si>
    <t>其他
省市
Others</t>
  </si>
  <si>
    <t>遷入
Immigrants</t>
  </si>
  <si>
    <r>
      <rPr>
        <sz val="9"/>
        <rFont val="標楷體"/>
        <family val="4"/>
      </rPr>
      <t xml:space="preserve">遷出
</t>
    </r>
    <r>
      <rPr>
        <sz val="8"/>
        <rFont val="標楷體"/>
        <family val="4"/>
      </rPr>
      <t>Emigrants</t>
    </r>
  </si>
  <si>
    <r>
      <rPr>
        <sz val="9"/>
        <rFont val="標楷體"/>
        <family val="4"/>
      </rPr>
      <t xml:space="preserve">合計
</t>
    </r>
    <r>
      <rPr>
        <sz val="8"/>
        <rFont val="標楷體"/>
        <family val="4"/>
      </rPr>
      <t>Total</t>
    </r>
  </si>
  <si>
    <r>
      <rPr>
        <sz val="9"/>
        <rFont val="標楷體"/>
        <family val="4"/>
      </rPr>
      <t xml:space="preserve">男
</t>
    </r>
    <r>
      <rPr>
        <sz val="8"/>
        <rFont val="標楷體"/>
        <family val="4"/>
      </rPr>
      <t>Male</t>
    </r>
  </si>
  <si>
    <t>合計
Total</t>
  </si>
  <si>
    <r>
      <rPr>
        <sz val="9"/>
        <rFont val="標楷體"/>
        <family val="4"/>
      </rPr>
      <t>女
Fema</t>
    </r>
    <r>
      <rPr>
        <sz val="12"/>
        <color indexed="20"/>
        <rFont val="新細明體"/>
        <family val="1"/>
      </rPr>
      <t>le</t>
    </r>
  </si>
  <si>
    <r>
      <rPr>
        <sz val="9"/>
        <rFont val="標楷體"/>
        <family val="4"/>
      </rPr>
      <t xml:space="preserve">對數
</t>
    </r>
    <r>
      <rPr>
        <sz val="8"/>
        <rFont val="標楷體"/>
        <family val="4"/>
      </rPr>
      <t>Couple of Married
(Coup-le)</t>
    </r>
  </si>
  <si>
    <r>
      <rPr>
        <sz val="9"/>
        <rFont val="標楷體"/>
        <family val="4"/>
      </rPr>
      <t xml:space="preserve">率
</t>
    </r>
    <r>
      <rPr>
        <sz val="8"/>
        <rFont val="標楷體"/>
        <family val="4"/>
      </rPr>
      <t>(‰)</t>
    </r>
  </si>
  <si>
    <t>104年</t>
  </si>
  <si>
    <t>105年</t>
  </si>
  <si>
    <t xml:space="preserve">      4.粗出生(粗死亡)率、遷入(遷出)率合計如有不符，係因四捨五入之故。</t>
  </si>
  <si>
    <t>29 人 口</t>
  </si>
  <si>
    <t>人  口  30</t>
  </si>
  <si>
    <t>表 ２ － ３ 、 現 住 人 口 之 年 齡 分 配</t>
  </si>
  <si>
    <t>2-3、Population by Age</t>
  </si>
  <si>
    <t>年底別及性別</t>
  </si>
  <si>
    <t>性別</t>
  </si>
  <si>
    <t>全年齡</t>
  </si>
  <si>
    <t>0-4 歲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</si>
  <si>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</si>
  <si>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</si>
  <si>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</si>
  <si>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</si>
  <si>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</si>
  <si>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</si>
  <si>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</si>
  <si>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</si>
  <si>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</si>
  <si>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</si>
  <si>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</si>
  <si>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</si>
  <si>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</si>
  <si>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</si>
  <si>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</si>
  <si>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</si>
  <si>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</si>
  <si>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</si>
  <si>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</si>
  <si>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100歲    以上</t>
  </si>
  <si>
    <t>End  of  Year</t>
  </si>
  <si>
    <t>By  Sex</t>
  </si>
  <si>
    <t>All  Years</t>
  </si>
  <si>
    <t>0-4  Years</t>
  </si>
  <si>
    <t>5-9  Years</t>
  </si>
  <si>
    <t>10-14  Years</t>
  </si>
  <si>
    <t>15-19  Years</t>
  </si>
  <si>
    <t>20-24  Years</t>
  </si>
  <si>
    <t>25-29  Years</t>
  </si>
  <si>
    <t>30-34  Years</t>
  </si>
  <si>
    <t>35-39  Years</t>
  </si>
  <si>
    <t>40-44  Years</t>
  </si>
  <si>
    <t>45-49  Years</t>
  </si>
  <si>
    <t>50-54  Years</t>
  </si>
  <si>
    <t>55-59  Years</t>
  </si>
  <si>
    <t>60-64  Years</t>
  </si>
  <si>
    <t>65-69  Years</t>
  </si>
  <si>
    <t>70-74  Years</t>
  </si>
  <si>
    <t>75-79  Years</t>
  </si>
  <si>
    <t>80-84  Years</t>
  </si>
  <si>
    <t>85-89  Years</t>
  </si>
  <si>
    <t>90-94  Years</t>
  </si>
  <si>
    <t>95-99  Years</t>
  </si>
  <si>
    <t>100 Years  of  Age  and  Over</t>
  </si>
  <si>
    <r>
      <rPr>
        <sz val="9"/>
        <rFont val="Times New Roman"/>
        <family val="1"/>
      </rPr>
      <t>100</t>
    </r>
    <r>
      <rPr>
        <sz val="9"/>
        <rFont val="標楷體"/>
        <family val="4"/>
      </rPr>
      <t>年底</t>
    </r>
  </si>
  <si>
    <t>資料來源：太麻里鄉戶政事務所</t>
  </si>
  <si>
    <t>31 人 口</t>
  </si>
  <si>
    <t>人  口  32</t>
  </si>
  <si>
    <t>表 ２ － ３ 、 現 住 人 口 之 年 齡 分 配(續完)</t>
  </si>
  <si>
    <t>2-3、Population by Age (Cont.End)</t>
  </si>
  <si>
    <r>
      <rPr>
        <sz val="9"/>
        <rFont val="Times New Roman"/>
        <family val="1"/>
      </rPr>
      <t>101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</si>
  <si>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102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</si>
  <si>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103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</si>
  <si>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104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</si>
  <si>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105</t>
    </r>
    <r>
      <rPr>
        <sz val="9"/>
        <rFont val="標楷體"/>
        <family val="4"/>
      </rPr>
      <t>年底</t>
    </r>
  </si>
  <si>
    <t>33 人 口</t>
  </si>
  <si>
    <t>人  口  34</t>
  </si>
  <si>
    <t>表２－4、滿十五歲以上現住人口之教育程度</t>
  </si>
  <si>
    <t>2-4、Educational Attainment of Population Aged 15 and Over</t>
  </si>
  <si>
    <r>
      <rPr>
        <sz val="9"/>
        <rFont val="Times New Roman"/>
        <family val="1"/>
      </rPr>
      <t>Unit</t>
    </r>
    <r>
      <rPr>
        <sz val="9"/>
        <rFont val="標楷體"/>
        <family val="4"/>
      </rPr>
      <t>：</t>
    </r>
    <r>
      <rPr>
        <sz val="9"/>
        <rFont val="Times New Roman"/>
        <family val="1"/>
      </rPr>
      <t>Person</t>
    </r>
  </si>
  <si>
    <t>總　計</t>
  </si>
  <si>
    <r>
      <rPr>
        <sz val="9"/>
        <rFont val="標楷體"/>
        <family val="4"/>
      </rPr>
      <t xml:space="preserve">識                                                              字                                       者             </t>
    </r>
    <r>
      <rPr>
        <sz val="9"/>
        <rFont val="Times New Roman"/>
        <family val="1"/>
      </rPr>
      <t>Illiterate</t>
    </r>
  </si>
  <si>
    <t>合　計</t>
  </si>
  <si>
    <t>研　究　所</t>
  </si>
  <si>
    <r>
      <rPr>
        <sz val="8"/>
        <rFont val="標楷體"/>
        <family val="4"/>
      </rPr>
      <t>大學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</si>
  <si>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 xml:space="preserve">      專　         科</t>
  </si>
  <si>
    <t>高　中</t>
  </si>
  <si>
    <t>高　職</t>
  </si>
  <si>
    <t>國 (初) 中</t>
  </si>
  <si>
    <t>初　職</t>
  </si>
  <si>
    <t>小　學</t>
  </si>
  <si>
    <t>自　修</t>
  </si>
  <si>
    <t>不識</t>
  </si>
  <si>
    <t>Graduate  School</t>
  </si>
  <si>
    <t>University(College)</t>
  </si>
  <si>
    <t>二、三年制</t>
  </si>
  <si>
    <t xml:space="preserve">     五年制</t>
  </si>
  <si>
    <t>5 Years System</t>
  </si>
  <si>
    <t>Senior High School</t>
  </si>
  <si>
    <t>Senior Vocational School</t>
  </si>
  <si>
    <t>Junior High School</t>
  </si>
  <si>
    <t>Junior Vocational Sshool</t>
  </si>
  <si>
    <t>Elementary School</t>
  </si>
  <si>
    <t>字者</t>
  </si>
  <si>
    <t>Sex</t>
  </si>
  <si>
    <t>Grand Total</t>
  </si>
  <si>
    <t>畢業</t>
  </si>
  <si>
    <t>肄業</t>
  </si>
  <si>
    <r>
      <rPr>
        <sz val="8"/>
        <rFont val="標楷體"/>
        <family val="4"/>
      </rPr>
      <t xml:space="preserve">後二年 </t>
    </r>
    <r>
      <rPr>
        <sz val="8"/>
        <rFont val="Times New Roman"/>
        <family val="1"/>
      </rPr>
      <t>Final 2 System</t>
    </r>
  </si>
  <si>
    <r>
      <rPr>
        <sz val="8"/>
        <rFont val="標楷體"/>
        <family val="4"/>
      </rPr>
      <t xml:space="preserve">前三年 </t>
    </r>
    <r>
      <rPr>
        <sz val="8"/>
        <rFont val="Times New Roman"/>
        <family val="1"/>
      </rPr>
      <t>First 3 Years</t>
    </r>
  </si>
  <si>
    <t xml:space="preserve">        Self-taught</t>
  </si>
  <si>
    <t>Illiterate</t>
  </si>
  <si>
    <t>Graduated</t>
  </si>
  <si>
    <t>Attended</t>
  </si>
  <si>
    <r>
      <rPr>
        <sz val="7"/>
        <rFont val="標楷體"/>
        <family val="4"/>
      </rPr>
      <t xml:space="preserve">畢業               </t>
    </r>
    <r>
      <rPr>
        <sz val="7"/>
        <rFont val="Times New Roman"/>
        <family val="1"/>
      </rPr>
      <t>Graduated</t>
    </r>
  </si>
  <si>
    <r>
      <rPr>
        <sz val="7"/>
        <rFont val="標楷體"/>
        <family val="4"/>
      </rPr>
      <t xml:space="preserve">肄業          </t>
    </r>
    <r>
      <rPr>
        <sz val="7"/>
        <rFont val="Times New Roman"/>
        <family val="1"/>
      </rPr>
      <t>Attended</t>
    </r>
  </si>
  <si>
    <t>90年底</t>
  </si>
  <si>
    <t>91年底</t>
  </si>
  <si>
    <t>92年底</t>
  </si>
  <si>
    <t>93年底</t>
  </si>
  <si>
    <t>94年底</t>
  </si>
  <si>
    <r>
      <rPr>
        <sz val="12"/>
        <rFont val="標楷體"/>
        <family val="4"/>
      </rPr>
      <t xml:space="preserve">識                                                          字                                     者            </t>
    </r>
    <r>
      <rPr>
        <sz val="12"/>
        <rFont val="Times New Roman"/>
        <family val="1"/>
      </rPr>
      <t>Illiterate</t>
    </r>
  </si>
  <si>
    <t>博士</t>
  </si>
  <si>
    <t>碩士</t>
  </si>
  <si>
    <r>
      <rPr>
        <sz val="8"/>
        <rFont val="標楷體"/>
        <family val="4"/>
      </rPr>
      <t xml:space="preserve">大學
</t>
    </r>
    <r>
      <rPr>
        <sz val="8"/>
        <rFont val="Times New Roman"/>
        <family val="1"/>
      </rPr>
      <t>(</t>
    </r>
    <r>
      <rPr>
        <sz val="8"/>
        <rFont val="標楷體"/>
        <family val="4"/>
      </rPr>
      <t>含獨立學院</t>
    </r>
    <r>
      <rPr>
        <sz val="8"/>
        <rFont val="Times New Roman"/>
        <family val="1"/>
      </rPr>
      <t>)</t>
    </r>
  </si>
  <si>
    <t>自修</t>
  </si>
  <si>
    <t>Doctor</t>
  </si>
  <si>
    <t>Master</t>
  </si>
  <si>
    <t xml:space="preserve"> 五年制</t>
  </si>
  <si>
    <r>
      <rPr>
        <sz val="7"/>
        <rFont val="標楷體"/>
        <family val="4"/>
      </rPr>
      <t xml:space="preserve">後二年
 </t>
    </r>
    <r>
      <rPr>
        <sz val="7"/>
        <rFont val="Times New Roman"/>
        <family val="1"/>
      </rPr>
      <t>Final 2 System</t>
    </r>
  </si>
  <si>
    <r>
      <rPr>
        <sz val="7"/>
        <rFont val="標楷體"/>
        <family val="4"/>
      </rPr>
      <t xml:space="preserve">前三年 </t>
    </r>
    <r>
      <rPr>
        <sz val="7"/>
        <rFont val="Times New Roman"/>
        <family val="1"/>
      </rPr>
      <t>First 3 Years</t>
    </r>
  </si>
  <si>
    <r>
      <rPr>
        <sz val="6"/>
        <rFont val="標楷體"/>
        <family val="4"/>
      </rPr>
      <t xml:space="preserve">畢業               </t>
    </r>
    <r>
      <rPr>
        <sz val="6"/>
        <rFont val="Times New Roman"/>
        <family val="1"/>
      </rPr>
      <t>Graduated</t>
    </r>
  </si>
  <si>
    <r>
      <rPr>
        <sz val="6"/>
        <rFont val="標楷體"/>
        <family val="4"/>
      </rPr>
      <t xml:space="preserve">肄業          </t>
    </r>
    <r>
      <rPr>
        <sz val="6"/>
        <rFont val="Times New Roman"/>
        <family val="1"/>
      </rPr>
      <t>Attended</t>
    </r>
  </si>
  <si>
    <t>95年底</t>
  </si>
  <si>
    <t>35 人 口</t>
  </si>
  <si>
    <t>人  口  36</t>
  </si>
  <si>
    <t>表2－4、滿十五歲以上現住人口之教育程度(續完)</t>
  </si>
  <si>
    <t>2-4、Educational Attainment of Population Aged 15 and Over(Cont.End)</t>
  </si>
  <si>
    <t>96年底</t>
  </si>
  <si>
    <t>97年底</t>
  </si>
  <si>
    <r>
      <rPr>
        <sz val="8"/>
        <rFont val="標楷體"/>
        <family val="4"/>
      </rPr>
      <t>98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</si>
  <si>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99</t>
    </r>
    <r>
      <rPr>
        <sz val="8"/>
        <rFont val="細明體"/>
        <family val="3"/>
      </rPr>
      <t>年底</t>
    </r>
  </si>
  <si>
    <r>
      <rPr>
        <sz val="8"/>
        <rFont val="標楷體"/>
        <family val="4"/>
      </rPr>
      <t>100</t>
    </r>
    <r>
      <rPr>
        <sz val="8"/>
        <rFont val="細明體"/>
        <family val="3"/>
      </rPr>
      <t>年底</t>
    </r>
  </si>
  <si>
    <t>37  人  口</t>
  </si>
  <si>
    <t>人  口  38</t>
  </si>
  <si>
    <t>2-5 、The Marital Status of the Population</t>
  </si>
  <si>
    <r>
      <rPr>
        <sz val="9"/>
        <rFont val="標楷體"/>
        <family val="4"/>
      </rPr>
      <t xml:space="preserve">總　　計      </t>
    </r>
    <r>
      <rPr>
        <sz val="9"/>
        <rFont val="Times New Roman"/>
        <family val="1"/>
      </rPr>
      <t>Grand   Total</t>
    </r>
  </si>
  <si>
    <r>
      <rPr>
        <sz val="9"/>
        <rFont val="標楷體"/>
        <family val="4"/>
      </rPr>
      <t xml:space="preserve">未　婚      </t>
    </r>
    <r>
      <rPr>
        <sz val="9"/>
        <rFont val="Times New Roman"/>
        <family val="1"/>
      </rPr>
      <t>Single</t>
    </r>
  </si>
  <si>
    <r>
      <rPr>
        <sz val="9"/>
        <rFont val="標楷體"/>
        <family val="4"/>
      </rPr>
      <t xml:space="preserve">有　偶      </t>
    </r>
    <r>
      <rPr>
        <sz val="9"/>
        <rFont val="Times New Roman"/>
        <family val="1"/>
      </rPr>
      <t>Married</t>
    </r>
  </si>
  <si>
    <r>
      <rPr>
        <sz val="9"/>
        <rFont val="標楷體"/>
        <family val="4"/>
      </rPr>
      <t xml:space="preserve">離　婚      </t>
    </r>
    <r>
      <rPr>
        <sz val="9"/>
        <rFont val="Times New Roman"/>
        <family val="1"/>
      </rPr>
      <t>Divorced</t>
    </r>
  </si>
  <si>
    <r>
      <rPr>
        <sz val="9"/>
        <rFont val="標楷體"/>
        <family val="4"/>
      </rPr>
      <t xml:space="preserve">喪　偶      </t>
    </r>
    <r>
      <rPr>
        <sz val="9"/>
        <rFont val="Times New Roman"/>
        <family val="1"/>
      </rPr>
      <t>Widowed</t>
    </r>
  </si>
  <si>
    <t>End   of   Year</t>
  </si>
  <si>
    <r>
      <rPr>
        <sz val="9"/>
        <rFont val="標楷體"/>
        <family val="4"/>
      </rPr>
      <t xml:space="preserve">計   </t>
    </r>
    <r>
      <rPr>
        <sz val="9"/>
        <rFont val="Times New Roman"/>
        <family val="1"/>
      </rPr>
      <t>Total</t>
    </r>
  </si>
  <si>
    <t>85年底</t>
  </si>
  <si>
    <t>86年底</t>
  </si>
  <si>
    <t>87年底</t>
  </si>
  <si>
    <t>88年底</t>
  </si>
  <si>
    <t>89年底</t>
  </si>
  <si>
    <t>98年底</t>
  </si>
  <si>
    <t>99年底</t>
  </si>
  <si>
    <t>39  人  口</t>
  </si>
  <si>
    <t>人  口  40</t>
  </si>
  <si>
    <t>2-6、Number of Householbs of The Aborignes</t>
  </si>
  <si>
    <t>年底別及村里別</t>
  </si>
  <si>
    <t>戶　　數 (戶)  Num.  Of Household</t>
  </si>
  <si>
    <t xml:space="preserve">    人　　口　　數 (人)</t>
  </si>
  <si>
    <t>Num.of Population</t>
  </si>
  <si>
    <t>平地原住民</t>
  </si>
  <si>
    <t>山地原住民</t>
  </si>
  <si>
    <r>
      <rPr>
        <sz val="9"/>
        <rFont val="標楷體"/>
        <family val="4"/>
      </rPr>
      <t xml:space="preserve">平地原住民  </t>
    </r>
    <r>
      <rPr>
        <sz val="9"/>
        <rFont val="Times New Roman"/>
        <family val="1"/>
      </rPr>
      <t>Aborigines  in  Plains</t>
    </r>
  </si>
  <si>
    <r>
      <rPr>
        <sz val="9"/>
        <rFont val="標楷體"/>
        <family val="4"/>
      </rPr>
      <t xml:space="preserve">山地原住民   </t>
    </r>
    <r>
      <rPr>
        <sz val="9"/>
        <rFont val="Times New Roman"/>
        <family val="1"/>
      </rPr>
      <t>Aborigines  in  Mountains</t>
    </r>
  </si>
  <si>
    <t>End  of  Year  &amp;  District</t>
  </si>
  <si>
    <t>Aborigones  in  Plains</t>
  </si>
  <si>
    <t>Aborigines  in  Mountains</t>
  </si>
  <si>
    <r>
      <rPr>
        <sz val="9"/>
        <rFont val="標楷體"/>
        <family val="4"/>
      </rPr>
      <t xml:space="preserve">計  </t>
    </r>
    <r>
      <rPr>
        <sz val="9"/>
        <rFont val="Times New Roman"/>
        <family val="1"/>
      </rPr>
      <t>Both  Sexes</t>
    </r>
  </si>
  <si>
    <r>
      <rPr>
        <sz val="9"/>
        <rFont val="標楷體"/>
        <family val="4"/>
      </rPr>
      <t xml:space="preserve">男  </t>
    </r>
    <r>
      <rPr>
        <sz val="9"/>
        <rFont val="Times New Roman"/>
        <family val="1"/>
      </rPr>
      <t>Male</t>
    </r>
  </si>
  <si>
    <r>
      <rPr>
        <sz val="9"/>
        <rFont val="標楷體"/>
        <family val="4"/>
      </rPr>
      <t xml:space="preserve">女  </t>
    </r>
    <r>
      <rPr>
        <sz val="9"/>
        <rFont val="Times New Roman"/>
        <family val="1"/>
      </rPr>
      <t>Female</t>
    </r>
  </si>
  <si>
    <t>41  人  口</t>
  </si>
  <si>
    <t>人  口  42</t>
  </si>
  <si>
    <t>表２－7、現住原住民年齡分配</t>
  </si>
  <si>
    <t>2-7、The Aborigines by Age</t>
  </si>
  <si>
    <t>80歲以上</t>
  </si>
  <si>
    <t>End of Year</t>
  </si>
  <si>
    <t>sex</t>
  </si>
  <si>
    <t>Grand        Total</t>
  </si>
  <si>
    <t>0-4               Years</t>
  </si>
  <si>
    <t>5-9               Years</t>
  </si>
  <si>
    <t>10-14               Years</t>
  </si>
  <si>
    <t>15-19               Years</t>
  </si>
  <si>
    <t>20-24               Years</t>
  </si>
  <si>
    <t>25-29               Years</t>
  </si>
  <si>
    <t>30-34               Years</t>
  </si>
  <si>
    <t>35-39               Years</t>
  </si>
  <si>
    <t>40-44               Years</t>
  </si>
  <si>
    <t>45-49               Years</t>
  </si>
  <si>
    <t>50-54               Years</t>
  </si>
  <si>
    <t>55-59               Years</t>
  </si>
  <si>
    <t>60-64               Years</t>
  </si>
  <si>
    <t>65-69               Years</t>
  </si>
  <si>
    <t>70-74               Years</t>
  </si>
  <si>
    <t>75-79               Years</t>
  </si>
  <si>
    <t>Years of Age snd Over</t>
  </si>
  <si>
    <r>
      <rPr>
        <sz val="9"/>
        <rFont val="Times New Roman"/>
        <family val="1"/>
      </rPr>
      <t>85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</si>
  <si>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86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</si>
  <si>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87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</si>
  <si>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88</t>
    </r>
    <r>
      <rPr>
        <sz val="9"/>
        <rFont val="標楷體"/>
        <family val="4"/>
      </rPr>
      <t>年底</t>
    </r>
  </si>
  <si>
    <r>
      <rPr>
        <sz val="9"/>
        <rFont val="Times New Roman"/>
        <family val="1"/>
      </rPr>
      <t>89</t>
    </r>
    <r>
      <rPr>
        <sz val="9"/>
        <rFont val="標楷體"/>
        <family val="4"/>
      </rPr>
      <t>年底</t>
    </r>
  </si>
  <si>
    <t>43  人  口</t>
  </si>
  <si>
    <t>人  口  44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</si>
  <si>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</si>
  <si>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</si>
  <si>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</si>
  <si>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</si>
  <si>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</si>
  <si>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</si>
  <si>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</si>
  <si>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</si>
  <si>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</si>
  <si>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</si>
  <si>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</si>
  <si>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</si>
  <si>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</si>
  <si>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</si>
  <si>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</si>
  <si>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</si>
  <si>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</si>
  <si>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</si>
  <si>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</si>
  <si>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</si>
  <si>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</si>
  <si>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80-84               Years</t>
  </si>
  <si>
    <t>85-89               Years</t>
  </si>
  <si>
    <t>90-94               Years</t>
  </si>
  <si>
    <t>95-99               Years</t>
  </si>
  <si>
    <t>說明:98年(含)以前年齡別分至80歲及以上，自99再細分至100歲以上。</t>
  </si>
  <si>
    <t>106年底</t>
  </si>
  <si>
    <t>106年</t>
  </si>
  <si>
    <t>Male</t>
  </si>
  <si>
    <r>
      <t>106</t>
    </r>
    <r>
      <rPr>
        <sz val="9"/>
        <rFont val="標楷體"/>
        <family val="4"/>
      </rPr>
      <t>年底</t>
    </r>
  </si>
  <si>
    <t>105年底</t>
  </si>
  <si>
    <t xml:space="preserve">表2－5現住人口之婚姻狀況 </t>
  </si>
  <si>
    <r>
      <t>表</t>
    </r>
    <r>
      <rPr>
        <sz val="16"/>
        <rFont val="Times New Roman"/>
        <family val="1"/>
      </rPr>
      <t>2</t>
    </r>
    <r>
      <rPr>
        <sz val="16"/>
        <rFont val="標楷體"/>
        <family val="4"/>
      </rPr>
      <t>－</t>
    </r>
    <r>
      <rPr>
        <sz val="16"/>
        <rFont val="Times New Roman"/>
        <family val="1"/>
      </rPr>
      <t>6</t>
    </r>
    <r>
      <rPr>
        <sz val="16"/>
        <rFont val="標楷體"/>
        <family val="4"/>
      </rPr>
      <t>、現住原住民戶口數</t>
    </r>
  </si>
  <si>
    <t>106年底</t>
  </si>
  <si>
    <t>表2－7、現住原住民年齡分配</t>
  </si>
  <si>
    <t>107年底</t>
  </si>
  <si>
    <t>107年</t>
  </si>
  <si>
    <t>106年底</t>
  </si>
  <si>
    <t>107年底</t>
  </si>
  <si>
    <t>107年底</t>
  </si>
  <si>
    <t>107年底</t>
  </si>
  <si>
    <t>108年底</t>
  </si>
  <si>
    <t>108年底</t>
  </si>
  <si>
    <t>108年</t>
  </si>
  <si>
    <t>109年底</t>
  </si>
  <si>
    <t>109年</t>
  </si>
  <si>
    <r>
      <t>107</t>
    </r>
    <r>
      <rPr>
        <sz val="9"/>
        <rFont val="標楷體"/>
        <family val="4"/>
      </rPr>
      <t>年底</t>
    </r>
  </si>
  <si>
    <r>
      <t>108</t>
    </r>
    <r>
      <rPr>
        <sz val="9"/>
        <rFont val="標楷體"/>
        <family val="4"/>
      </rPr>
      <t>年底</t>
    </r>
  </si>
  <si>
    <t>109年底</t>
  </si>
  <si>
    <t>109年底</t>
  </si>
  <si>
    <t>110年底</t>
  </si>
  <si>
    <t>110年</t>
  </si>
  <si>
    <r>
      <t>109</t>
    </r>
    <r>
      <rPr>
        <sz val="9"/>
        <rFont val="標楷體"/>
        <family val="4"/>
      </rPr>
      <t>年底</t>
    </r>
  </si>
  <si>
    <r>
      <t>110</t>
    </r>
    <r>
      <rPr>
        <sz val="9"/>
        <rFont val="標楷體"/>
        <family val="4"/>
      </rPr>
      <t>年底</t>
    </r>
  </si>
  <si>
    <t>110年底</t>
  </si>
  <si>
    <t>111年</t>
  </si>
  <si>
    <t>111年底</t>
  </si>
  <si>
    <t>111年底</t>
  </si>
  <si>
    <r>
      <t>111</t>
    </r>
    <r>
      <rPr>
        <sz val="9"/>
        <rFont val="標楷體"/>
        <family val="4"/>
      </rPr>
      <t>年底</t>
    </r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</si>
</sst>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)"/>
    <numFmt numFmtId="177" formatCode="_(* #,##0.00_);_(* \(#,##0.00\);_(* \-??_);_(@_)"/>
    <numFmt numFmtId="178" formatCode="_-* #,##0.00_-;\-* #,##0.00_-;_-* \-??_-;_-@_-"/>
    <numFmt numFmtId="179" formatCode="_(* #,##0_);_(* \(#,##0\);_(* \-_);_(@_)"/>
    <numFmt numFmtId="180" formatCode="_-\$* #,##0_-;&quot;-$&quot;* #,##0_-;_-\$* \-_-;_-@_-"/>
    <numFmt numFmtId="181" formatCode="0.0000"/>
    <numFmt numFmtId="182" formatCode="0_);[Red]\(0\)"/>
    <numFmt numFmtId="183" formatCode="#,##0_);[Red]\(#,##0\)"/>
    <numFmt numFmtId="184" formatCode="_(* #,##0_);_(* \(#,##0\);_(* \-??_);_(@_)"/>
    <numFmt numFmtId="185" formatCode="0_ ;[Red]\-0\ "/>
    <numFmt numFmtId="186" formatCode="_-* #,##0_-;\-* #,##0_-;_-* \-_-;_-@_-"/>
    <numFmt numFmtId="187" formatCode="_-* #,##0.00_-;\-* #,##0.00_-;_-* \-_-;_-@_-"/>
    <numFmt numFmtId="188" formatCode="#,##0.0000"/>
    <numFmt numFmtId="189" formatCode="#,##0.00_ "/>
    <numFmt numFmtId="190" formatCode="#,##0_);\(#,##0\)"/>
    <numFmt numFmtId="191" formatCode="0_);\(0\)"/>
    <numFmt numFmtId="192" formatCode="#,##0_ ;[Red]\-#,##0\ "/>
  </numFmts>
  <fonts count="72">
    <font>
      <sz val="12"/>
      <name val="微軟正黑體"/>
      <family val="2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b/>
      <i/>
      <sz val="16"/>
      <name val="Arial"/>
      <family val="2"/>
    </font>
    <font>
      <sz val="12"/>
      <name val="Courier New"/>
      <family val="3"/>
    </font>
    <font>
      <sz val="12"/>
      <name val="Times New Roman"/>
      <family val="1"/>
    </font>
    <font>
      <sz val="12"/>
      <color indexed="59"/>
      <name val="新細明體"/>
      <family val="1"/>
    </font>
    <font>
      <b/>
      <sz val="12"/>
      <color indexed="8"/>
      <name val="新細明體"/>
      <family val="1"/>
    </font>
    <font>
      <sz val="12"/>
      <color indexed="20"/>
      <name val="新細明體"/>
      <family val="1"/>
    </font>
    <font>
      <sz val="12"/>
      <color indexed="17"/>
      <name val="新細明體"/>
      <family val="1"/>
    </font>
    <font>
      <b/>
      <sz val="15"/>
      <color indexed="48"/>
      <name val="新細明體"/>
      <family val="1"/>
    </font>
    <font>
      <b/>
      <sz val="13"/>
      <color indexed="48"/>
      <name val="新細明體"/>
      <family val="1"/>
    </font>
    <font>
      <b/>
      <sz val="11"/>
      <color indexed="48"/>
      <name val="新細明體"/>
      <family val="1"/>
    </font>
    <font>
      <b/>
      <sz val="18"/>
      <color indexed="48"/>
      <name val="新細明體"/>
      <family val="1"/>
    </font>
    <font>
      <b/>
      <sz val="12"/>
      <color indexed="9"/>
      <name val="新細明體"/>
      <family val="1"/>
    </font>
    <font>
      <b/>
      <sz val="12"/>
      <color indexed="60"/>
      <name val="新細明體"/>
      <family val="1"/>
    </font>
    <font>
      <i/>
      <sz val="12"/>
      <color indexed="23"/>
      <name val="新細明體"/>
      <family val="1"/>
    </font>
    <font>
      <sz val="12"/>
      <color indexed="1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sz val="12"/>
      <color indexed="60"/>
      <name val="新細明體"/>
      <family val="1"/>
    </font>
    <font>
      <sz val="9"/>
      <name val="標楷體"/>
      <family val="4"/>
    </font>
    <font>
      <sz val="9"/>
      <name val="Times New Roman"/>
      <family val="1"/>
    </font>
    <font>
      <sz val="16"/>
      <name val="標楷體"/>
      <family val="4"/>
    </font>
    <font>
      <sz val="12"/>
      <name val="標楷體"/>
      <family val="4"/>
    </font>
    <font>
      <b/>
      <sz val="9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0"/>
      <name val="Courier New CYR"/>
      <family val="3"/>
    </font>
    <font>
      <sz val="10"/>
      <name val="Times New Roman"/>
      <family val="1"/>
    </font>
    <font>
      <sz val="8"/>
      <name val="Arial Narrow"/>
      <family val="2"/>
    </font>
    <font>
      <sz val="10"/>
      <name val="Arial Narrow"/>
      <family val="2"/>
    </font>
    <font>
      <sz val="8"/>
      <name val="標楷體"/>
      <family val="4"/>
    </font>
    <font>
      <sz val="6"/>
      <name val="標楷體"/>
      <family val="4"/>
    </font>
    <font>
      <b/>
      <sz val="11"/>
      <color indexed="8"/>
      <name val="Times New Roman"/>
      <family val="1"/>
    </font>
    <font>
      <b/>
      <sz val="11"/>
      <color indexed="8"/>
      <name val="微軟正黑體"/>
      <family val="2"/>
    </font>
    <font>
      <b/>
      <sz val="10"/>
      <color indexed="8"/>
      <name val="Times New Roman"/>
      <family val="1"/>
    </font>
    <font>
      <sz val="11"/>
      <color indexed="8"/>
      <name val="微軟正黑體"/>
      <family val="2"/>
    </font>
    <font>
      <sz val="9"/>
      <name val="華康中黑體"/>
      <family val="3"/>
    </font>
    <font>
      <b/>
      <sz val="14"/>
      <name val="細明體"/>
      <family val="3"/>
    </font>
    <font>
      <b/>
      <sz val="14"/>
      <name val="Times New Roman"/>
      <family val="1"/>
    </font>
    <font>
      <sz val="14"/>
      <color indexed="8"/>
      <name val="新細明體"/>
      <family val="1"/>
    </font>
    <font>
      <b/>
      <sz val="14"/>
      <color indexed="8"/>
      <name val="新細明體"/>
      <family val="1"/>
    </font>
    <font>
      <sz val="16"/>
      <name val="華康中黑體"/>
      <family val="3"/>
    </font>
    <font>
      <sz val="8"/>
      <name val="Times New Roman"/>
      <family val="1"/>
    </font>
    <font>
      <sz val="8"/>
      <name val="微軟正黑體"/>
      <family val="2"/>
    </font>
    <font>
      <sz val="8"/>
      <name val="新細明體"/>
      <family val="1"/>
    </font>
    <font>
      <sz val="10"/>
      <color indexed="8"/>
      <name val="標楷體"/>
      <family val="4"/>
    </font>
    <font>
      <sz val="8"/>
      <color indexed="8"/>
      <name val="標楷體"/>
      <family val="4"/>
    </font>
    <font>
      <sz val="9"/>
      <color indexed="8"/>
      <name val="標楷體"/>
      <family val="4"/>
    </font>
    <font>
      <sz val="8"/>
      <name val="細明體-ExtB"/>
      <family val="1"/>
    </font>
    <font>
      <sz val="7"/>
      <name val="標楷體"/>
      <family val="4"/>
    </font>
    <font>
      <sz val="12"/>
      <color indexed="8"/>
      <name val="標楷體"/>
      <family val="4"/>
    </font>
    <font>
      <sz val="12"/>
      <color indexed="10"/>
      <name val="微軟正黑體"/>
      <family val="2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微軟正黑體"/>
      <family val="2"/>
    </font>
    <font>
      <sz val="7"/>
      <name val="Times New Roman"/>
      <family val="1"/>
    </font>
    <font>
      <sz val="6"/>
      <name val="Times New Roman"/>
      <family val="1"/>
    </font>
    <font>
      <sz val="8"/>
      <name val="細明體"/>
      <family val="3"/>
    </font>
    <font>
      <b/>
      <sz val="10"/>
      <name val="標楷體"/>
      <family val="4"/>
    </font>
    <font>
      <sz val="16"/>
      <name val="Times New Roman"/>
      <family val="1"/>
    </font>
    <font>
      <b/>
      <sz val="9"/>
      <name val="Times New Roman"/>
      <family val="1"/>
    </font>
    <font>
      <b/>
      <sz val="9"/>
      <name val="微軟正黑體"/>
      <family val="2"/>
    </font>
    <font>
      <b/>
      <sz val="8"/>
      <name val="標楷體"/>
      <family val="4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8"/>
      <color theme="3"/>
      <name val="Cambria"/>
      <family val="1"/>
    </font>
    <font>
      <b/>
      <sz val="15"/>
      <color theme="3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38" fontId="4" fillId="0" borderId="0" applyBorder="0" applyAlignment="0">
      <protection/>
    </xf>
    <xf numFmtId="0" fontId="0" fillId="0" borderId="0" applyNumberFormat="0" applyFill="0" applyBorder="0">
      <alignment horizontal="center" vertical="center"/>
      <protection/>
    </xf>
    <xf numFmtId="176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7" fillId="0" borderId="0" applyBorder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177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0" fontId="8" fillId="16" borderId="0" applyNumberFormat="0" applyBorder="0" applyAlignment="0" applyProtection="0"/>
    <xf numFmtId="0" fontId="9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7" fillId="1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80" fontId="0" fillId="0" borderId="0" applyFill="0" applyBorder="0" applyAlignment="0" applyProtection="0"/>
    <xf numFmtId="0" fontId="22" fillId="0" borderId="3" applyNumberFormat="0" applyFill="0" applyAlignment="0" applyProtection="0"/>
    <xf numFmtId="0" fontId="0" fillId="18" borderId="4" applyNumberFormat="0" applyAlignment="0" applyProtection="0"/>
    <xf numFmtId="0" fontId="18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9" applyNumberFormat="0" applyAlignment="0" applyProtection="0"/>
    <xf numFmtId="0" fontId="16" fillId="23" borderId="10" applyNumberForma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520">
    <xf numFmtId="0" fontId="0" fillId="0" borderId="0" xfId="0" applyAlignment="1">
      <alignment/>
    </xf>
    <xf numFmtId="40" fontId="23" fillId="0" borderId="0" xfId="0" applyNumberFormat="1" applyFont="1" applyAlignment="1">
      <alignment vertical="center"/>
    </xf>
    <xf numFmtId="181" fontId="23" fillId="0" borderId="0" xfId="0" applyNumberFormat="1" applyFont="1" applyAlignment="1">
      <alignment vertical="center"/>
    </xf>
    <xf numFmtId="38" fontId="23" fillId="0" borderId="0" xfId="0" applyNumberFormat="1" applyFont="1" applyAlignment="1">
      <alignment vertical="center"/>
    </xf>
    <xf numFmtId="40" fontId="23" fillId="0" borderId="0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left" vertical="center"/>
    </xf>
    <xf numFmtId="40" fontId="23" fillId="0" borderId="0" xfId="0" applyNumberFormat="1" applyFont="1" applyBorder="1" applyAlignment="1">
      <alignment horizontal="left" vertical="center"/>
    </xf>
    <xf numFmtId="181" fontId="23" fillId="0" borderId="0" xfId="0" applyNumberFormat="1" applyFont="1" applyAlignment="1">
      <alignment/>
    </xf>
    <xf numFmtId="38" fontId="23" fillId="0" borderId="0" xfId="0" applyNumberFormat="1" applyFont="1" applyAlignment="1">
      <alignment/>
    </xf>
    <xf numFmtId="40" fontId="23" fillId="0" borderId="0" xfId="0" applyNumberFormat="1" applyFont="1" applyAlignment="1">
      <alignment/>
    </xf>
    <xf numFmtId="40" fontId="23" fillId="0" borderId="0" xfId="0" applyNumberFormat="1" applyFont="1" applyAlignment="1">
      <alignment horizontal="right"/>
    </xf>
    <xf numFmtId="40" fontId="25" fillId="0" borderId="0" xfId="0" applyNumberFormat="1" applyFont="1" applyAlignment="1">
      <alignment vertical="center"/>
    </xf>
    <xf numFmtId="38" fontId="23" fillId="0" borderId="11" xfId="0" applyNumberFormat="1" applyFont="1" applyBorder="1" applyAlignment="1">
      <alignment vertical="center"/>
    </xf>
    <xf numFmtId="40" fontId="24" fillId="0" borderId="0" xfId="0" applyNumberFormat="1" applyFont="1" applyBorder="1" applyAlignment="1">
      <alignment horizontal="right" vertical="center"/>
    </xf>
    <xf numFmtId="40" fontId="23" fillId="0" borderId="12" xfId="0" applyNumberFormat="1" applyFont="1" applyBorder="1" applyAlignment="1">
      <alignment horizontal="center" vertical="center"/>
    </xf>
    <xf numFmtId="181" fontId="23" fillId="0" borderId="12" xfId="0" applyNumberFormat="1" applyFont="1" applyBorder="1" applyAlignment="1">
      <alignment horizontal="center"/>
    </xf>
    <xf numFmtId="38" fontId="23" fillId="0" borderId="12" xfId="0" applyNumberFormat="1" applyFont="1" applyBorder="1" applyAlignment="1">
      <alignment horizontal="center" vertical="center"/>
    </xf>
    <xf numFmtId="38" fontId="23" fillId="0" borderId="13" xfId="0" applyNumberFormat="1" applyFont="1" applyBorder="1" applyAlignment="1">
      <alignment horizontal="center" vertical="center"/>
    </xf>
    <xf numFmtId="38" fontId="23" fillId="0" borderId="14" xfId="0" applyNumberFormat="1" applyFont="1" applyBorder="1" applyAlignment="1">
      <alignment horizontal="center" vertical="center"/>
    </xf>
    <xf numFmtId="40" fontId="23" fillId="0" borderId="15" xfId="0" applyNumberFormat="1" applyFont="1" applyBorder="1" applyAlignment="1">
      <alignment horizontal="center" vertical="center"/>
    </xf>
    <xf numFmtId="181" fontId="23" fillId="0" borderId="16" xfId="0" applyNumberFormat="1" applyFont="1" applyBorder="1" applyAlignment="1">
      <alignment horizontal="center" vertical="center"/>
    </xf>
    <xf numFmtId="38" fontId="23" fillId="0" borderId="17" xfId="0" applyNumberFormat="1" applyFont="1" applyBorder="1" applyAlignment="1">
      <alignment horizontal="center" vertical="center"/>
    </xf>
    <xf numFmtId="40" fontId="24" fillId="0" borderId="16" xfId="0" applyNumberFormat="1" applyFont="1" applyBorder="1" applyAlignment="1">
      <alignment horizontal="center" vertical="center"/>
    </xf>
    <xf numFmtId="40" fontId="24" fillId="0" borderId="0" xfId="0" applyNumberFormat="1" applyFont="1" applyBorder="1" applyAlignment="1">
      <alignment horizontal="center" vertical="center"/>
    </xf>
    <xf numFmtId="40" fontId="23" fillId="0" borderId="18" xfId="0" applyNumberFormat="1" applyFont="1" applyBorder="1" applyAlignment="1">
      <alignment horizontal="center" vertical="center"/>
    </xf>
    <xf numFmtId="181" fontId="24" fillId="0" borderId="18" xfId="0" applyNumberFormat="1" applyFont="1" applyBorder="1" applyAlignment="1">
      <alignment horizontal="center" vertical="center"/>
    </xf>
    <xf numFmtId="38" fontId="23" fillId="0" borderId="19" xfId="0" applyNumberFormat="1" applyFont="1" applyBorder="1" applyAlignment="1">
      <alignment horizontal="center" vertical="center"/>
    </xf>
    <xf numFmtId="40" fontId="24" fillId="0" borderId="18" xfId="0" applyNumberFormat="1" applyFont="1" applyBorder="1" applyAlignment="1">
      <alignment horizontal="center" vertical="center" wrapText="1"/>
    </xf>
    <xf numFmtId="40" fontId="24" fillId="0" borderId="11" xfId="0" applyNumberFormat="1" applyFont="1" applyBorder="1" applyAlignment="1">
      <alignment horizontal="center" vertical="center" wrapText="1"/>
    </xf>
    <xf numFmtId="0" fontId="23" fillId="0" borderId="16" xfId="0" applyNumberFormat="1" applyFont="1" applyBorder="1" applyAlignment="1">
      <alignment horizontal="center" vertical="center"/>
    </xf>
    <xf numFmtId="181" fontId="27" fillId="0" borderId="0" xfId="0" applyNumberFormat="1" applyFont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82" fontId="27" fillId="0" borderId="0" xfId="41" applyNumberFormat="1" applyFont="1" applyFill="1" applyBorder="1" applyAlignment="1" applyProtection="1">
      <alignment horizontal="center" vertical="center"/>
      <protection/>
    </xf>
    <xf numFmtId="183" fontId="27" fillId="0" borderId="0" xfId="41" applyNumberFormat="1" applyFont="1" applyFill="1" applyBorder="1" applyAlignment="1" applyProtection="1">
      <alignment horizontal="center" vertical="center"/>
      <protection/>
    </xf>
    <xf numFmtId="38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38" fontId="23" fillId="0" borderId="0" xfId="0" applyNumberFormat="1" applyFont="1" applyBorder="1" applyAlignment="1">
      <alignment horizontal="center" vertical="center"/>
    </xf>
    <xf numFmtId="184" fontId="27" fillId="0" borderId="0" xfId="41" applyNumberFormat="1" applyFont="1" applyFill="1" applyBorder="1" applyAlignment="1" applyProtection="1">
      <alignment horizontal="center" vertical="center"/>
      <protection/>
    </xf>
    <xf numFmtId="185" fontId="27" fillId="0" borderId="0" xfId="41" applyNumberFormat="1" applyFont="1" applyFill="1" applyBorder="1" applyAlignment="1" applyProtection="1">
      <alignment horizontal="center" vertical="center"/>
      <protection/>
    </xf>
    <xf numFmtId="40" fontId="23" fillId="0" borderId="0" xfId="0" applyNumberFormat="1" applyFont="1" applyBorder="1" applyAlignment="1">
      <alignment horizontal="center" vertical="center"/>
    </xf>
    <xf numFmtId="40" fontId="23" fillId="0" borderId="0" xfId="0" applyNumberFormat="1" applyFont="1" applyFill="1" applyBorder="1" applyAlignment="1">
      <alignment horizontal="center" vertical="center"/>
    </xf>
    <xf numFmtId="40" fontId="23" fillId="0" borderId="16" xfId="0" applyNumberFormat="1" applyFont="1" applyFill="1" applyBorder="1" applyAlignment="1">
      <alignment horizontal="center" vertical="center"/>
    </xf>
    <xf numFmtId="181" fontId="27" fillId="0" borderId="0" xfId="0" applyNumberFormat="1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 vertical="center"/>
    </xf>
    <xf numFmtId="40" fontId="27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40" fontId="23" fillId="0" borderId="0" xfId="0" applyNumberFormat="1" applyFont="1" applyFill="1" applyAlignment="1">
      <alignment vertical="center"/>
    </xf>
    <xf numFmtId="40" fontId="23" fillId="0" borderId="11" xfId="0" applyNumberFormat="1" applyFont="1" applyBorder="1" applyAlignment="1">
      <alignment horizontal="center" vertical="center"/>
    </xf>
    <xf numFmtId="181" fontId="27" fillId="0" borderId="11" xfId="0" applyNumberFormat="1" applyFont="1" applyBorder="1" applyAlignment="1">
      <alignment horizontal="center" vertical="center"/>
    </xf>
    <xf numFmtId="1" fontId="27" fillId="0" borderId="11" xfId="0" applyNumberFormat="1" applyFont="1" applyBorder="1" applyAlignment="1">
      <alignment horizontal="center" vertical="center"/>
    </xf>
    <xf numFmtId="183" fontId="27" fillId="0" borderId="11" xfId="41" applyNumberFormat="1" applyFont="1" applyFill="1" applyBorder="1" applyAlignment="1" applyProtection="1">
      <alignment horizontal="center" vertical="center"/>
      <protection/>
    </xf>
    <xf numFmtId="185" fontId="27" fillId="0" borderId="11" xfId="41" applyNumberFormat="1" applyFont="1" applyFill="1" applyBorder="1" applyAlignment="1" applyProtection="1">
      <alignment horizontal="center" vertical="center"/>
      <protection/>
    </xf>
    <xf numFmtId="40" fontId="27" fillId="0" borderId="11" xfId="0" applyNumberFormat="1" applyFont="1" applyBorder="1" applyAlignment="1">
      <alignment horizontal="center" vertical="center"/>
    </xf>
    <xf numFmtId="2" fontId="27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37" fontId="26" fillId="0" borderId="0" xfId="0" applyNumberFormat="1" applyFont="1" applyAlignment="1">
      <alignment/>
    </xf>
    <xf numFmtId="3" fontId="26" fillId="0" borderId="0" xfId="0" applyNumberFormat="1" applyFont="1" applyAlignment="1">
      <alignment/>
    </xf>
    <xf numFmtId="3" fontId="23" fillId="0" borderId="0" xfId="0" applyNumberFormat="1" applyFont="1" applyAlignment="1">
      <alignment horizontal="left" vertical="center"/>
    </xf>
    <xf numFmtId="37" fontId="23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center" vertical="center"/>
    </xf>
    <xf numFmtId="3" fontId="25" fillId="0" borderId="0" xfId="0" applyNumberFormat="1" applyFont="1" applyAlignment="1">
      <alignment vertical="center"/>
    </xf>
    <xf numFmtId="3" fontId="23" fillId="0" borderId="0" xfId="0" applyNumberFormat="1" applyFont="1" applyAlignment="1">
      <alignment/>
    </xf>
    <xf numFmtId="37" fontId="23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11" xfId="0" applyNumberFormat="1" applyFont="1" applyBorder="1" applyAlignment="1">
      <alignment/>
    </xf>
    <xf numFmtId="37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9" fontId="23" fillId="0" borderId="0" xfId="49" applyFont="1" applyFill="1" applyBorder="1" applyAlignment="1" applyProtection="1">
      <alignment/>
      <protection/>
    </xf>
    <xf numFmtId="37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16" xfId="0" applyNumberFormat="1" applyFont="1" applyBorder="1" applyAlignment="1">
      <alignment horizontal="center" vertical="center" wrapText="1"/>
    </xf>
    <xf numFmtId="3" fontId="23" fillId="0" borderId="13" xfId="0" applyNumberFormat="1" applyFont="1" applyBorder="1" applyAlignment="1">
      <alignment/>
    </xf>
    <xf numFmtId="3" fontId="23" fillId="0" borderId="21" xfId="0" applyNumberFormat="1" applyFont="1" applyBorder="1" applyAlignment="1">
      <alignment/>
    </xf>
    <xf numFmtId="3" fontId="23" fillId="0" borderId="14" xfId="0" applyNumberFormat="1" applyFont="1" applyBorder="1" applyAlignment="1">
      <alignment/>
    </xf>
    <xf numFmtId="3" fontId="34" fillId="0" borderId="16" xfId="0" applyNumberFormat="1" applyFont="1" applyBorder="1" applyAlignment="1">
      <alignment horizontal="center" vertical="center" textRotation="255" wrapText="1"/>
    </xf>
    <xf numFmtId="3" fontId="34" fillId="0" borderId="20" xfId="0" applyNumberFormat="1" applyFont="1" applyBorder="1" applyAlignment="1">
      <alignment horizontal="center" vertical="center" textRotation="255" wrapText="1"/>
    </xf>
    <xf numFmtId="3" fontId="29" fillId="0" borderId="16" xfId="0" applyNumberFormat="1" applyFont="1" applyBorder="1" applyAlignment="1">
      <alignment horizontal="center" vertical="center"/>
    </xf>
    <xf numFmtId="3" fontId="29" fillId="0" borderId="20" xfId="0" applyNumberFormat="1" applyFont="1" applyBorder="1" applyAlignment="1">
      <alignment horizontal="center" vertical="center"/>
    </xf>
    <xf numFmtId="3" fontId="23" fillId="0" borderId="16" xfId="0" applyNumberFormat="1" applyFont="1" applyBorder="1" applyAlignment="1">
      <alignment horizontal="center" vertical="center" wrapText="1"/>
    </xf>
    <xf numFmtId="3" fontId="23" fillId="0" borderId="20" xfId="0" applyNumberFormat="1" applyFont="1" applyBorder="1" applyAlignment="1">
      <alignment horizontal="center" vertical="center"/>
    </xf>
    <xf numFmtId="3" fontId="23" fillId="0" borderId="22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" fontId="24" fillId="0" borderId="18" xfId="0" applyNumberFormat="1" applyFont="1" applyBorder="1" applyAlignment="1">
      <alignment horizontal="center" vertical="center" wrapText="1"/>
    </xf>
    <xf numFmtId="3" fontId="35" fillId="0" borderId="18" xfId="0" applyNumberFormat="1" applyFont="1" applyBorder="1" applyAlignment="1">
      <alignment horizontal="center" vertical="center" wrapText="1"/>
    </xf>
    <xf numFmtId="3" fontId="23" fillId="0" borderId="18" xfId="0" applyNumberFormat="1" applyFont="1" applyBorder="1" applyAlignment="1">
      <alignment horizontal="center" vertical="center" wrapText="1"/>
    </xf>
    <xf numFmtId="37" fontId="24" fillId="0" borderId="18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vertical="center" shrinkToFit="1"/>
    </xf>
    <xf numFmtId="3" fontId="24" fillId="0" borderId="23" xfId="0" applyNumberFormat="1" applyFont="1" applyBorder="1" applyAlignment="1">
      <alignment horizontal="center" vertical="center"/>
    </xf>
    <xf numFmtId="3" fontId="34" fillId="0" borderId="24" xfId="0" applyNumberFormat="1" applyFont="1" applyBorder="1" applyAlignment="1">
      <alignment vertical="center" shrinkToFit="1"/>
    </xf>
    <xf numFmtId="3" fontId="34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3" fontId="36" fillId="0" borderId="25" xfId="0" applyNumberFormat="1" applyFont="1" applyBorder="1" applyAlignment="1" applyProtection="1">
      <alignment horizontal="right" vertical="center"/>
      <protection/>
    </xf>
    <xf numFmtId="186" fontId="36" fillId="0" borderId="0" xfId="0" applyNumberFormat="1" applyFont="1" applyBorder="1" applyAlignment="1" applyProtection="1">
      <alignment vertical="center"/>
      <protection/>
    </xf>
    <xf numFmtId="3" fontId="37" fillId="0" borderId="0" xfId="0" applyNumberFormat="1" applyFont="1" applyBorder="1" applyAlignment="1" applyProtection="1">
      <alignment vertical="center"/>
      <protection/>
    </xf>
    <xf numFmtId="4" fontId="36" fillId="0" borderId="0" xfId="0" applyNumberFormat="1" applyFont="1" applyBorder="1" applyAlignment="1" applyProtection="1">
      <alignment vertical="center"/>
      <protection/>
    </xf>
    <xf numFmtId="4" fontId="38" fillId="0" borderId="0" xfId="0" applyNumberFormat="1" applyFont="1" applyBorder="1" applyAlignment="1" applyProtection="1">
      <alignment vertical="center"/>
      <protection/>
    </xf>
    <xf numFmtId="186" fontId="38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vertical="center"/>
      <protection/>
    </xf>
    <xf numFmtId="4" fontId="39" fillId="0" borderId="0" xfId="0" applyNumberFormat="1" applyFont="1" applyBorder="1" applyAlignment="1" applyProtection="1">
      <alignment vertical="center"/>
      <protection/>
    </xf>
    <xf numFmtId="3" fontId="39" fillId="0" borderId="0" xfId="0" applyNumberFormat="1" applyFont="1" applyBorder="1" applyAlignment="1" applyProtection="1">
      <alignment horizontal="right" vertical="center"/>
      <protection/>
    </xf>
    <xf numFmtId="186" fontId="39" fillId="0" borderId="0" xfId="0" applyNumberFormat="1" applyFont="1" applyBorder="1" applyAlignment="1" applyProtection="1">
      <alignment vertical="center"/>
      <protection/>
    </xf>
    <xf numFmtId="186" fontId="27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 applyProtection="1">
      <alignment horizontal="center" vertical="center"/>
      <protection/>
    </xf>
    <xf numFmtId="187" fontId="27" fillId="0" borderId="11" xfId="0" applyNumberFormat="1" applyFont="1" applyBorder="1" applyAlignment="1" applyProtection="1">
      <alignment horizontal="center" vertical="center"/>
      <protection/>
    </xf>
    <xf numFmtId="3" fontId="26" fillId="0" borderId="0" xfId="0" applyNumberFormat="1" applyFont="1" applyAlignment="1">
      <alignment vertical="center"/>
    </xf>
    <xf numFmtId="38" fontId="27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6" fillId="0" borderId="0" xfId="0" applyFont="1" applyAlignment="1">
      <alignment/>
    </xf>
    <xf numFmtId="3" fontId="0" fillId="0" borderId="0" xfId="38" applyNumberFormat="1" applyFont="1" applyBorder="1">
      <alignment/>
      <protection/>
    </xf>
    <xf numFmtId="3" fontId="40" fillId="0" borderId="0" xfId="38" applyNumberFormat="1" applyFont="1" applyBorder="1" applyAlignment="1">
      <alignment horizontal="center" vertical="center"/>
      <protection/>
    </xf>
    <xf numFmtId="37" fontId="0" fillId="0" borderId="0" xfId="38" applyNumberFormat="1" applyFont="1" applyBorder="1">
      <alignment/>
      <protection/>
    </xf>
    <xf numFmtId="3" fontId="45" fillId="0" borderId="0" xfId="38" applyNumberFormat="1" applyFont="1" applyBorder="1" applyAlignment="1">
      <alignment vertical="center"/>
      <protection/>
    </xf>
    <xf numFmtId="0" fontId="2" fillId="0" borderId="11" xfId="40" applyBorder="1" applyAlignment="1">
      <alignment/>
      <protection/>
    </xf>
    <xf numFmtId="0" fontId="2" fillId="0" borderId="0" xfId="40" applyAlignment="1">
      <alignment/>
      <protection/>
    </xf>
    <xf numFmtId="3" fontId="23" fillId="0" borderId="0" xfId="38" applyNumberFormat="1" applyFont="1" applyBorder="1" applyAlignment="1">
      <alignment horizontal="right"/>
      <protection/>
    </xf>
    <xf numFmtId="37" fontId="23" fillId="0" borderId="0" xfId="38" applyNumberFormat="1" applyFont="1" applyBorder="1">
      <alignment/>
      <protection/>
    </xf>
    <xf numFmtId="3" fontId="23" fillId="0" borderId="0" xfId="38" applyNumberFormat="1" applyFont="1" applyBorder="1">
      <alignment/>
      <protection/>
    </xf>
    <xf numFmtId="3" fontId="47" fillId="0" borderId="11" xfId="38" applyNumberFormat="1" applyFont="1" applyBorder="1" applyAlignment="1">
      <alignment horizontal="right" vertical="center" wrapText="1"/>
      <protection/>
    </xf>
    <xf numFmtId="3" fontId="48" fillId="0" borderId="11" xfId="38" applyNumberFormat="1" applyFont="1" applyBorder="1" applyAlignment="1">
      <alignment horizontal="left" vertical="center" wrapText="1"/>
      <protection/>
    </xf>
    <xf numFmtId="3" fontId="23" fillId="0" borderId="11" xfId="38" applyNumberFormat="1" applyFont="1" applyBorder="1" applyAlignment="1">
      <alignment horizontal="right"/>
      <protection/>
    </xf>
    <xf numFmtId="3" fontId="40" fillId="0" borderId="0" xfId="38" applyNumberFormat="1" applyFont="1" applyBorder="1">
      <alignment/>
      <protection/>
    </xf>
    <xf numFmtId="0" fontId="2" fillId="0" borderId="11" xfId="40" applyBorder="1" applyAlignment="1">
      <alignment wrapText="1"/>
      <protection/>
    </xf>
    <xf numFmtId="9" fontId="40" fillId="0" borderId="0" xfId="50" applyFont="1" applyFill="1" applyBorder="1" applyAlignment="1" applyProtection="1">
      <alignment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0" fontId="49" fillId="0" borderId="11" xfId="38" applyFont="1" applyBorder="1" applyAlignment="1">
      <alignment horizontal="center" vertical="center" wrapText="1"/>
      <protection/>
    </xf>
    <xf numFmtId="0" fontId="49" fillId="0" borderId="18" xfId="38" applyFont="1" applyBorder="1" applyAlignment="1">
      <alignment horizontal="center" vertical="center" wrapText="1"/>
      <protection/>
    </xf>
    <xf numFmtId="0" fontId="49" fillId="0" borderId="27" xfId="38" applyFont="1" applyBorder="1" applyAlignment="1">
      <alignment horizontal="center" vertical="center" wrapText="1"/>
      <protection/>
    </xf>
    <xf numFmtId="0" fontId="53" fillId="0" borderId="23" xfId="40" applyFont="1" applyBorder="1" applyAlignment="1">
      <alignment horizontal="center" vertical="top" wrapText="1"/>
      <protection/>
    </xf>
    <xf numFmtId="0" fontId="49" fillId="0" borderId="23" xfId="38" applyFont="1" applyBorder="1" applyAlignment="1">
      <alignment horizontal="center" vertical="center" wrapText="1"/>
      <protection/>
    </xf>
    <xf numFmtId="0" fontId="49" fillId="0" borderId="24" xfId="38" applyFont="1" applyBorder="1" applyAlignment="1">
      <alignment horizontal="center" vertical="center" wrapText="1"/>
      <protection/>
    </xf>
    <xf numFmtId="0" fontId="51" fillId="0" borderId="23" xfId="38" applyFont="1" applyBorder="1" applyAlignment="1">
      <alignment horizontal="center" vertical="center" wrapText="1"/>
      <protection/>
    </xf>
    <xf numFmtId="3" fontId="23" fillId="0" borderId="18" xfId="38" applyNumberFormat="1" applyFont="1" applyBorder="1" applyAlignment="1">
      <alignment horizontal="center" vertical="center" wrapText="1"/>
      <protection/>
    </xf>
    <xf numFmtId="3" fontId="23" fillId="0" borderId="23" xfId="38" applyNumberFormat="1" applyFont="1" applyBorder="1" applyAlignment="1">
      <alignment horizontal="center" vertical="center" wrapText="1"/>
      <protection/>
    </xf>
    <xf numFmtId="3" fontId="23" fillId="0" borderId="11" xfId="38" applyNumberFormat="1" applyFont="1" applyBorder="1" applyAlignment="1">
      <alignment horizontal="center" vertical="center" wrapText="1"/>
      <protection/>
    </xf>
    <xf numFmtId="3" fontId="23" fillId="0" borderId="27" xfId="38" applyNumberFormat="1" applyFont="1" applyBorder="1" applyAlignment="1">
      <alignment horizontal="center" vertical="center" wrapText="1"/>
      <protection/>
    </xf>
    <xf numFmtId="0" fontId="54" fillId="0" borderId="0" xfId="40" applyFont="1" applyBorder="1" applyAlignment="1">
      <alignment/>
      <protection/>
    </xf>
    <xf numFmtId="0" fontId="54" fillId="0" borderId="28" xfId="40" applyFont="1" applyBorder="1" applyAlignment="1">
      <alignment/>
      <protection/>
    </xf>
    <xf numFmtId="0" fontId="49" fillId="0" borderId="0" xfId="38" applyFont="1" applyBorder="1" applyAlignment="1">
      <alignment horizontal="center" vertical="center" wrapText="1"/>
      <protection/>
    </xf>
    <xf numFmtId="0" fontId="29" fillId="0" borderId="0" xfId="38" applyFont="1" applyBorder="1" applyAlignment="1">
      <alignment horizontal="center" vertical="center" wrapText="1"/>
      <protection/>
    </xf>
    <xf numFmtId="0" fontId="53" fillId="0" borderId="0" xfId="40" applyFont="1" applyBorder="1" applyAlignment="1">
      <alignment horizontal="center" vertical="top" wrapText="1"/>
      <protection/>
    </xf>
    <xf numFmtId="0" fontId="49" fillId="0" borderId="28" xfId="38" applyFont="1" applyBorder="1" applyAlignment="1">
      <alignment horizontal="center" vertical="center" wrapText="1"/>
      <protection/>
    </xf>
    <xf numFmtId="0" fontId="51" fillId="0" borderId="0" xfId="38" applyFont="1" applyBorder="1" applyAlignment="1">
      <alignment horizontal="center" vertical="center" wrapText="1"/>
      <protection/>
    </xf>
    <xf numFmtId="3" fontId="23" fillId="0" borderId="0" xfId="38" applyNumberFormat="1" applyFont="1" applyBorder="1" applyAlignment="1">
      <alignment horizontal="center" vertical="center" wrapText="1"/>
      <protection/>
    </xf>
    <xf numFmtId="0" fontId="23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 applyAlignment="1">
      <alignment horizontal="center" vertical="center" wrapText="1"/>
      <protection/>
    </xf>
    <xf numFmtId="0" fontId="26" fillId="0" borderId="0" xfId="38" applyFont="1" applyBorder="1">
      <alignment/>
      <protection/>
    </xf>
    <xf numFmtId="3" fontId="0" fillId="0" borderId="0" xfId="38" applyNumberFormat="1" applyFont="1" applyFill="1" applyBorder="1" applyAlignment="1">
      <alignment vertical="center"/>
      <protection/>
    </xf>
    <xf numFmtId="0" fontId="29" fillId="0" borderId="28" xfId="0" applyNumberFormat="1" applyFont="1" applyBorder="1" applyAlignment="1">
      <alignment horizontal="center" vertical="center"/>
    </xf>
    <xf numFmtId="3" fontId="0" fillId="0" borderId="0" xfId="38" applyNumberFormat="1" applyFont="1" applyBorder="1" applyAlignment="1">
      <alignment vertical="center"/>
      <protection/>
    </xf>
    <xf numFmtId="186" fontId="57" fillId="0" borderId="0" xfId="42" applyNumberFormat="1" applyFont="1" applyFill="1" applyBorder="1" applyAlignment="1" applyProtection="1">
      <alignment horizontal="right" vertical="center" wrapText="1"/>
      <protection/>
    </xf>
    <xf numFmtId="186" fontId="56" fillId="0" borderId="0" xfId="38" applyNumberFormat="1" applyFont="1" applyFill="1" applyBorder="1" applyAlignment="1" applyProtection="1">
      <alignment horizontal="right" vertical="center" wrapText="1"/>
      <protection/>
    </xf>
    <xf numFmtId="186" fontId="56" fillId="0" borderId="0" xfId="42" applyNumberFormat="1" applyFont="1" applyFill="1" applyBorder="1" applyAlignment="1" applyProtection="1">
      <alignment horizontal="right" vertical="center" wrapText="1"/>
      <protection/>
    </xf>
    <xf numFmtId="189" fontId="57" fillId="0" borderId="0" xfId="42" applyNumberFormat="1" applyFont="1" applyFill="1" applyBorder="1" applyAlignment="1" applyProtection="1">
      <alignment horizontal="right" vertical="center" wrapText="1"/>
      <protection/>
    </xf>
    <xf numFmtId="178" fontId="57" fillId="0" borderId="0" xfId="42" applyNumberFormat="1" applyFont="1" applyFill="1" applyBorder="1" applyAlignment="1" applyProtection="1">
      <alignment horizontal="right" vertical="center" wrapText="1"/>
      <protection/>
    </xf>
    <xf numFmtId="3" fontId="55" fillId="0" borderId="0" xfId="38" applyNumberFormat="1" applyFont="1" applyBorder="1" applyAlignment="1">
      <alignment vertical="center"/>
      <protection/>
    </xf>
    <xf numFmtId="3" fontId="57" fillId="0" borderId="0" xfId="38" applyNumberFormat="1" applyFont="1" applyFill="1" applyBorder="1" applyAlignment="1">
      <alignment horizontal="left" vertical="center"/>
      <protection/>
    </xf>
    <xf numFmtId="188" fontId="57" fillId="0" borderId="28" xfId="38" applyNumberFormat="1" applyFont="1" applyFill="1" applyBorder="1" applyAlignment="1">
      <alignment horizontal="left" vertical="center"/>
      <protection/>
    </xf>
    <xf numFmtId="3" fontId="0" fillId="0" borderId="11" xfId="38" applyNumberFormat="1" applyFont="1" applyFill="1" applyBorder="1" applyAlignment="1">
      <alignment vertical="center"/>
      <protection/>
    </xf>
    <xf numFmtId="3" fontId="57" fillId="0" borderId="11" xfId="38" applyNumberFormat="1" applyFont="1" applyFill="1" applyBorder="1" applyAlignment="1">
      <alignment horizontal="left" vertical="center"/>
      <protection/>
    </xf>
    <xf numFmtId="188" fontId="57" fillId="0" borderId="29" xfId="38" applyNumberFormat="1" applyFont="1" applyFill="1" applyBorder="1" applyAlignment="1">
      <alignment horizontal="left" vertical="center"/>
      <protection/>
    </xf>
    <xf numFmtId="186" fontId="56" fillId="0" borderId="11" xfId="38" applyNumberFormat="1" applyFont="1" applyFill="1" applyBorder="1" applyAlignment="1" applyProtection="1">
      <alignment horizontal="right" vertical="center" wrapText="1"/>
      <protection/>
    </xf>
    <xf numFmtId="186" fontId="57" fillId="0" borderId="11" xfId="42" applyNumberFormat="1" applyFont="1" applyFill="1" applyBorder="1" applyAlignment="1" applyProtection="1">
      <alignment horizontal="right" vertical="center" wrapText="1"/>
      <protection/>
    </xf>
    <xf numFmtId="189" fontId="57" fillId="0" borderId="11" xfId="42" applyNumberFormat="1" applyFont="1" applyFill="1" applyBorder="1" applyAlignment="1" applyProtection="1">
      <alignment horizontal="right" vertical="center" wrapText="1"/>
      <protection/>
    </xf>
    <xf numFmtId="178" fontId="57" fillId="0" borderId="11" xfId="42" applyNumberFormat="1" applyFont="1" applyFill="1" applyBorder="1" applyAlignment="1" applyProtection="1">
      <alignment horizontal="right" vertical="center" wrapText="1"/>
      <protection/>
    </xf>
    <xf numFmtId="3" fontId="57" fillId="0" borderId="0" xfId="38" applyNumberFormat="1" applyFont="1" applyBorder="1" applyAlignment="1">
      <alignment/>
      <protection/>
    </xf>
    <xf numFmtId="3" fontId="58" fillId="0" borderId="0" xfId="38" applyNumberFormat="1" applyFont="1" applyBorder="1" applyAlignment="1">
      <alignment/>
      <protection/>
    </xf>
    <xf numFmtId="3" fontId="58" fillId="0" borderId="0" xfId="38" applyNumberFormat="1" applyFont="1" applyBorder="1">
      <alignment/>
      <protection/>
    </xf>
    <xf numFmtId="3" fontId="34" fillId="0" borderId="0" xfId="38" applyNumberFormat="1" applyFont="1" applyBorder="1">
      <alignment/>
      <protection/>
    </xf>
    <xf numFmtId="37" fontId="34" fillId="0" borderId="0" xfId="38" applyNumberFormat="1" applyFont="1" applyBorder="1">
      <alignment/>
      <protection/>
    </xf>
    <xf numFmtId="3" fontId="47" fillId="0" borderId="0" xfId="38" applyNumberFormat="1" applyFont="1" applyBorder="1">
      <alignment/>
      <protection/>
    </xf>
    <xf numFmtId="3" fontId="26" fillId="0" borderId="0" xfId="38" applyNumberFormat="1" applyFont="1" applyBorder="1">
      <alignment/>
      <protection/>
    </xf>
    <xf numFmtId="37" fontId="26" fillId="0" borderId="0" xfId="38" applyNumberFormat="1" applyFont="1" applyBorder="1">
      <alignment/>
      <protection/>
    </xf>
    <xf numFmtId="0" fontId="0" fillId="0" borderId="0" xfId="38" applyFont="1" applyBorder="1">
      <alignment/>
      <protection/>
    </xf>
    <xf numFmtId="37" fontId="23" fillId="0" borderId="0" xfId="0" applyNumberFormat="1" applyFont="1" applyBorder="1" applyAlignment="1">
      <alignment vertical="center"/>
    </xf>
    <xf numFmtId="37" fontId="23" fillId="0" borderId="0" xfId="0" applyNumberFormat="1" applyFont="1" applyAlignment="1">
      <alignment horizontal="center" vertical="center"/>
    </xf>
    <xf numFmtId="37" fontId="23" fillId="0" borderId="0" xfId="0" applyNumberFormat="1" applyFont="1" applyFill="1" applyAlignment="1">
      <alignment vertical="center"/>
    </xf>
    <xf numFmtId="37" fontId="23" fillId="0" borderId="0" xfId="0" applyNumberFormat="1" applyFont="1" applyBorder="1" applyAlignment="1">
      <alignment horizontal="right" vertical="center"/>
    </xf>
    <xf numFmtId="37" fontId="25" fillId="0" borderId="0" xfId="0" applyNumberFormat="1" applyFont="1" applyBorder="1" applyAlignment="1">
      <alignment vertical="center"/>
    </xf>
    <xf numFmtId="37" fontId="25" fillId="0" borderId="0" xfId="0" applyNumberFormat="1" applyFont="1" applyAlignment="1">
      <alignment horizontal="center" vertical="center"/>
    </xf>
    <xf numFmtId="37" fontId="25" fillId="0" borderId="0" xfId="0" applyNumberFormat="1" applyFont="1" applyAlignment="1">
      <alignment vertical="center"/>
    </xf>
    <xf numFmtId="37" fontId="23" fillId="0" borderId="11" xfId="0" applyNumberFormat="1" applyFont="1" applyBorder="1" applyAlignment="1">
      <alignment vertical="center"/>
    </xf>
    <xf numFmtId="37" fontId="23" fillId="0" borderId="11" xfId="0" applyNumberFormat="1" applyFont="1" applyBorder="1" applyAlignment="1">
      <alignment horizontal="center" vertical="center"/>
    </xf>
    <xf numFmtId="37" fontId="23" fillId="0" borderId="11" xfId="0" applyNumberFormat="1" applyFont="1" applyBorder="1" applyAlignment="1">
      <alignment horizontal="right" vertical="center"/>
    </xf>
    <xf numFmtId="37" fontId="23" fillId="0" borderId="11" xfId="0" applyNumberFormat="1" applyFont="1" applyFill="1" applyBorder="1" applyAlignment="1">
      <alignment vertical="center"/>
    </xf>
    <xf numFmtId="37" fontId="24" fillId="0" borderId="11" xfId="0" applyNumberFormat="1" applyFont="1" applyBorder="1" applyAlignment="1">
      <alignment horizontal="right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3" fillId="0" borderId="12" xfId="0" applyNumberFormat="1" applyFont="1" applyBorder="1" applyAlignment="1">
      <alignment horizontal="center" vertical="center"/>
    </xf>
    <xf numFmtId="37" fontId="23" fillId="0" borderId="30" xfId="0" applyNumberFormat="1" applyFont="1" applyFill="1" applyBorder="1" applyAlignment="1">
      <alignment horizontal="center" vertical="center"/>
    </xf>
    <xf numFmtId="37" fontId="23" fillId="0" borderId="0" xfId="0" applyNumberFormat="1" applyFont="1" applyBorder="1" applyAlignment="1">
      <alignment horizontal="center" vertical="center" wrapText="1"/>
    </xf>
    <xf numFmtId="37" fontId="24" fillId="0" borderId="23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 wrapText="1"/>
    </xf>
    <xf numFmtId="37" fontId="24" fillId="0" borderId="23" xfId="0" applyNumberFormat="1" applyFont="1" applyFill="1" applyBorder="1" applyAlignment="1">
      <alignment horizontal="center" vertical="center" wrapText="1"/>
    </xf>
    <xf numFmtId="37" fontId="24" fillId="0" borderId="24" xfId="0" applyNumberFormat="1" applyFont="1" applyFill="1" applyBorder="1" applyAlignment="1">
      <alignment horizontal="center" vertical="center" wrapText="1"/>
    </xf>
    <xf numFmtId="37" fontId="59" fillId="0" borderId="0" xfId="0" applyNumberFormat="1" applyFont="1" applyBorder="1" applyAlignment="1">
      <alignment horizontal="center" vertical="center"/>
    </xf>
    <xf numFmtId="37" fontId="59" fillId="0" borderId="25" xfId="0" applyNumberFormat="1" applyFont="1" applyBorder="1" applyAlignment="1">
      <alignment horizontal="center" vertical="center"/>
    </xf>
    <xf numFmtId="37" fontId="59" fillId="0" borderId="0" xfId="0" applyNumberFormat="1" applyFont="1" applyBorder="1" applyAlignment="1">
      <alignment horizontal="center" vertical="center" wrapText="1"/>
    </xf>
    <xf numFmtId="37" fontId="59" fillId="0" borderId="0" xfId="0" applyNumberFormat="1" applyFont="1" applyFill="1" applyBorder="1" applyAlignment="1">
      <alignment horizontal="center" vertical="center" wrapText="1"/>
    </xf>
    <xf numFmtId="37" fontId="23" fillId="0" borderId="25" xfId="0" applyNumberFormat="1" applyFont="1" applyBorder="1" applyAlignment="1">
      <alignment horizontal="center" vertical="center"/>
    </xf>
    <xf numFmtId="37" fontId="24" fillId="0" borderId="16" xfId="0" applyNumberFormat="1" applyFont="1" applyBorder="1" applyAlignment="1">
      <alignment horizontal="center" vertical="center"/>
    </xf>
    <xf numFmtId="190" fontId="27" fillId="0" borderId="0" xfId="0" applyNumberFormat="1" applyFont="1" applyBorder="1" applyAlignment="1">
      <alignment horizontal="center" vertical="center"/>
    </xf>
    <xf numFmtId="177" fontId="27" fillId="0" borderId="0" xfId="41" applyFont="1" applyFill="1" applyBorder="1" applyAlignment="1" applyProtection="1">
      <alignment horizontal="center" vertical="center"/>
      <protection/>
    </xf>
    <xf numFmtId="37" fontId="23" fillId="0" borderId="0" xfId="0" applyNumberFormat="1" applyFont="1" applyBorder="1" applyAlignment="1">
      <alignment horizontal="center" vertical="center"/>
    </xf>
    <xf numFmtId="0" fontId="27" fillId="0" borderId="0" xfId="41" applyNumberFormat="1" applyFont="1" applyFill="1" applyBorder="1" applyAlignment="1" applyProtection="1">
      <alignment horizontal="center" vertical="center"/>
      <protection/>
    </xf>
    <xf numFmtId="40" fontId="28" fillId="0" borderId="16" xfId="0" applyNumberFormat="1" applyFont="1" applyBorder="1" applyAlignment="1">
      <alignment vertical="center"/>
    </xf>
    <xf numFmtId="190" fontId="29" fillId="0" borderId="0" xfId="0" applyNumberFormat="1" applyFont="1" applyBorder="1" applyAlignment="1">
      <alignment horizontal="center" vertical="center"/>
    </xf>
    <xf numFmtId="190" fontId="29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Border="1" applyAlignment="1">
      <alignment vertical="center"/>
    </xf>
    <xf numFmtId="37" fontId="23" fillId="0" borderId="25" xfId="0" applyNumberFormat="1" applyFont="1" applyFill="1" applyBorder="1" applyAlignment="1">
      <alignment horizontal="center" vertical="center"/>
    </xf>
    <xf numFmtId="37" fontId="24" fillId="0" borderId="16" xfId="0" applyNumberFormat="1" applyFont="1" applyFill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/>
    </xf>
    <xf numFmtId="37" fontId="23" fillId="0" borderId="0" xfId="0" applyNumberFormat="1" applyFont="1" applyFill="1" applyBorder="1" applyAlignment="1">
      <alignment vertical="center"/>
    </xf>
    <xf numFmtId="0" fontId="26" fillId="0" borderId="11" xfId="0" applyFont="1" applyBorder="1" applyAlignment="1">
      <alignment/>
    </xf>
    <xf numFmtId="40" fontId="28" fillId="0" borderId="0" xfId="0" applyNumberFormat="1" applyFont="1" applyAlignment="1">
      <alignment vertical="center"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191" fontId="27" fillId="0" borderId="0" xfId="41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Border="1" applyAlignment="1">
      <alignment horizontal="center" vertical="center"/>
    </xf>
    <xf numFmtId="37" fontId="23" fillId="0" borderId="18" xfId="0" applyNumberFormat="1" applyFont="1" applyBorder="1" applyAlignment="1">
      <alignment horizontal="center" vertical="center"/>
    </xf>
    <xf numFmtId="37" fontId="23" fillId="0" borderId="24" xfId="0" applyNumberFormat="1" applyFont="1" applyBorder="1" applyAlignment="1">
      <alignment horizontal="center" vertical="center"/>
    </xf>
    <xf numFmtId="190" fontId="27" fillId="0" borderId="11" xfId="0" applyNumberFormat="1" applyFont="1" applyBorder="1" applyAlignment="1">
      <alignment horizontal="center" vertical="center"/>
    </xf>
    <xf numFmtId="190" fontId="27" fillId="0" borderId="11" xfId="0" applyNumberFormat="1" applyFont="1" applyFill="1" applyBorder="1" applyAlignment="1">
      <alignment horizontal="center" vertical="center"/>
    </xf>
    <xf numFmtId="186" fontId="23" fillId="0" borderId="0" xfId="0" applyNumberFormat="1" applyFont="1" applyBorder="1" applyAlignment="1">
      <alignment vertical="center"/>
    </xf>
    <xf numFmtId="186" fontId="23" fillId="0" borderId="0" xfId="0" applyNumberFormat="1" applyFont="1" applyAlignment="1">
      <alignment vertical="center"/>
    </xf>
    <xf numFmtId="186" fontId="26" fillId="0" borderId="0" xfId="0" applyNumberFormat="1" applyFont="1" applyAlignment="1">
      <alignment vertical="center"/>
    </xf>
    <xf numFmtId="186" fontId="26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Border="1" applyAlignment="1">
      <alignment vertical="center"/>
    </xf>
    <xf numFmtId="186" fontId="26" fillId="0" borderId="0" xfId="0" applyNumberFormat="1" applyFont="1" applyFill="1" applyAlignment="1">
      <alignment vertical="center"/>
    </xf>
    <xf numFmtId="186" fontId="23" fillId="0" borderId="0" xfId="0" applyNumberFormat="1" applyFont="1" applyBorder="1" applyAlignment="1">
      <alignment horizontal="left" vertical="center"/>
    </xf>
    <xf numFmtId="186" fontId="23" fillId="0" borderId="0" xfId="44" applyNumberFormat="1" applyFont="1" applyFill="1" applyBorder="1" applyAlignment="1" applyProtection="1">
      <alignment vertical="center"/>
      <protection/>
    </xf>
    <xf numFmtId="186" fontId="23" fillId="0" borderId="0" xfId="0" applyNumberFormat="1" applyFont="1" applyBorder="1" applyAlignment="1">
      <alignment horizontal="right" vertical="center"/>
    </xf>
    <xf numFmtId="186" fontId="23" fillId="0" borderId="0" xfId="0" applyNumberFormat="1" applyFont="1" applyFill="1" applyAlignment="1">
      <alignment vertical="center"/>
    </xf>
    <xf numFmtId="186" fontId="25" fillId="0" borderId="0" xfId="0" applyNumberFormat="1" applyFont="1" applyBorder="1" applyAlignment="1">
      <alignment vertical="center"/>
    </xf>
    <xf numFmtId="186" fontId="25" fillId="0" borderId="0" xfId="0" applyNumberFormat="1" applyFont="1" applyAlignment="1">
      <alignment vertical="center"/>
    </xf>
    <xf numFmtId="186" fontId="23" fillId="0" borderId="0" xfId="0" applyNumberFormat="1" applyFont="1" applyAlignment="1">
      <alignment horizontal="center" vertical="center"/>
    </xf>
    <xf numFmtId="186" fontId="24" fillId="0" borderId="0" xfId="0" applyNumberFormat="1" applyFont="1" applyBorder="1" applyAlignment="1">
      <alignment horizontal="right" vertical="center"/>
    </xf>
    <xf numFmtId="186" fontId="23" fillId="0" borderId="15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46" fillId="0" borderId="31" xfId="0" applyNumberFormat="1" applyFont="1" applyBorder="1" applyAlignment="1">
      <alignment vertical="center" wrapText="1"/>
    </xf>
    <xf numFmtId="186" fontId="24" fillId="0" borderId="18" xfId="0" applyNumberFormat="1" applyFont="1" applyBorder="1" applyAlignment="1">
      <alignment horizontal="center" vertical="center"/>
    </xf>
    <xf numFmtId="186" fontId="34" fillId="0" borderId="16" xfId="44" applyNumberFormat="1" applyFont="1" applyFill="1" applyBorder="1" applyAlignment="1" applyProtection="1">
      <alignment horizontal="center" vertical="center"/>
      <protection/>
    </xf>
    <xf numFmtId="186" fontId="34" fillId="0" borderId="0" xfId="44" applyNumberFormat="1" applyFont="1" applyFill="1" applyBorder="1" applyAlignment="1" applyProtection="1">
      <alignment horizontal="center" vertical="center"/>
      <protection/>
    </xf>
    <xf numFmtId="186" fontId="34" fillId="0" borderId="21" xfId="0" applyNumberFormat="1" applyFont="1" applyBorder="1" applyAlignment="1">
      <alignment horizontal="center" vertical="center" wrapText="1"/>
    </xf>
    <xf numFmtId="186" fontId="46" fillId="0" borderId="18" xfId="44" applyNumberFormat="1" applyFont="1" applyFill="1" applyBorder="1" applyAlignment="1" applyProtection="1">
      <alignment horizontal="center" vertical="center" shrinkToFit="1"/>
      <protection/>
    </xf>
    <xf numFmtId="186" fontId="53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53" fillId="0" borderId="32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5" xfId="0" applyNumberFormat="1" applyFont="1" applyBorder="1" applyAlignment="1">
      <alignment vertical="center"/>
    </xf>
    <xf numFmtId="186" fontId="23" fillId="0" borderId="12" xfId="0" applyNumberFormat="1" applyFont="1" applyBorder="1" applyAlignment="1">
      <alignment vertical="center"/>
    </xf>
    <xf numFmtId="186" fontId="23" fillId="0" borderId="33" xfId="0" applyNumberFormat="1" applyFont="1" applyBorder="1" applyAlignment="1">
      <alignment vertical="center"/>
    </xf>
    <xf numFmtId="186" fontId="23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23" fillId="0" borderId="25" xfId="44" applyNumberFormat="1" applyFont="1" applyFill="1" applyBorder="1" applyAlignment="1" applyProtection="1">
      <alignment horizontal="center" vertical="center"/>
      <protection/>
    </xf>
    <xf numFmtId="186" fontId="24" fillId="0" borderId="16" xfId="44" applyNumberFormat="1" applyFont="1" applyFill="1" applyBorder="1" applyAlignment="1" applyProtection="1">
      <alignment horizontal="center" vertical="center"/>
      <protection/>
    </xf>
    <xf numFmtId="186" fontId="27" fillId="0" borderId="0" xfId="44" applyNumberFormat="1" applyFont="1" applyFill="1" applyBorder="1" applyAlignment="1" applyProtection="1">
      <alignment horizontal="center" vertical="center" shrinkToFit="1"/>
      <protection/>
    </xf>
    <xf numFmtId="186" fontId="27" fillId="0" borderId="0" xfId="44" applyNumberFormat="1" applyFont="1" applyFill="1" applyBorder="1" applyAlignment="1" applyProtection="1">
      <alignment horizontal="center" vertical="center"/>
      <protection/>
    </xf>
    <xf numFmtId="186" fontId="23" fillId="0" borderId="25" xfId="0" applyNumberFormat="1" applyFont="1" applyBorder="1" applyAlignment="1">
      <alignment horizontal="center" vertical="center"/>
    </xf>
    <xf numFmtId="186" fontId="24" fillId="0" borderId="16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29" fillId="0" borderId="0" xfId="0" applyNumberFormat="1" applyFont="1" applyBorder="1" applyAlignment="1">
      <alignment horizontal="center" vertical="center"/>
    </xf>
    <xf numFmtId="186" fontId="60" fillId="0" borderId="31" xfId="0" applyNumberFormat="1" applyFont="1" applyBorder="1" applyAlignment="1">
      <alignment vertical="center" wrapText="1"/>
    </xf>
    <xf numFmtId="186" fontId="29" fillId="0" borderId="35" xfId="0" applyNumberFormat="1" applyFont="1" applyBorder="1" applyAlignment="1">
      <alignment horizontal="center" vertical="center"/>
    </xf>
    <xf numFmtId="186" fontId="29" fillId="0" borderId="16" xfId="44" applyNumberFormat="1" applyFont="1" applyFill="1" applyBorder="1" applyAlignment="1" applyProtection="1">
      <alignment horizontal="center" vertical="center"/>
      <protection/>
    </xf>
    <xf numFmtId="186" fontId="29" fillId="0" borderId="0" xfId="44" applyNumberFormat="1" applyFont="1" applyFill="1" applyBorder="1" applyAlignment="1" applyProtection="1">
      <alignment horizontal="center" vertical="center"/>
      <protection/>
    </xf>
    <xf numFmtId="186" fontId="53" fillId="0" borderId="21" xfId="0" applyNumberFormat="1" applyFont="1" applyBorder="1" applyAlignment="1">
      <alignment horizontal="center" vertical="center" wrapText="1"/>
    </xf>
    <xf numFmtId="186" fontId="60" fillId="0" borderId="18" xfId="0" applyNumberFormat="1" applyFont="1" applyBorder="1" applyAlignment="1">
      <alignment horizontal="center" vertical="center"/>
    </xf>
    <xf numFmtId="186" fontId="60" fillId="0" borderId="18" xfId="44" applyNumberFormat="1" applyFont="1" applyFill="1" applyBorder="1" applyAlignment="1" applyProtection="1">
      <alignment horizontal="center" vertical="center" shrinkToFit="1"/>
      <protection/>
    </xf>
    <xf numFmtId="186" fontId="35" fillId="0" borderId="18" xfId="44" applyNumberFormat="1" applyFont="1" applyFill="1" applyBorder="1" applyAlignment="1" applyProtection="1">
      <alignment horizontal="center" vertical="center" wrapText="1" shrinkToFit="1"/>
      <protection/>
    </xf>
    <xf numFmtId="186" fontId="35" fillId="0" borderId="26" xfId="44" applyNumberFormat="1" applyFont="1" applyFill="1" applyBorder="1" applyAlignment="1" applyProtection="1">
      <alignment horizontal="center" vertical="center" wrapText="1" shrinkToFit="1"/>
      <protection/>
    </xf>
    <xf numFmtId="186" fontId="23" fillId="0" borderId="16" xfId="44" applyNumberFormat="1" applyFont="1" applyFill="1" applyBorder="1" applyAlignment="1" applyProtection="1">
      <alignment horizontal="center" vertical="center"/>
      <protection/>
    </xf>
    <xf numFmtId="186" fontId="23" fillId="0" borderId="16" xfId="0" applyNumberFormat="1" applyFont="1" applyBorder="1" applyAlignment="1">
      <alignment horizontal="center" vertical="center"/>
    </xf>
    <xf numFmtId="186" fontId="23" fillId="0" borderId="11" xfId="0" applyNumberFormat="1" applyFont="1" applyBorder="1" applyAlignment="1">
      <alignment vertical="center"/>
    </xf>
    <xf numFmtId="186" fontId="23" fillId="0" borderId="18" xfId="0" applyNumberFormat="1" applyFont="1" applyBorder="1" applyAlignment="1">
      <alignment vertical="center"/>
    </xf>
    <xf numFmtId="186" fontId="26" fillId="0" borderId="11" xfId="0" applyNumberFormat="1" applyFont="1" applyBorder="1" applyAlignment="1">
      <alignment vertical="center"/>
    </xf>
    <xf numFmtId="186" fontId="26" fillId="0" borderId="11" xfId="0" applyNumberFormat="1" applyFont="1" applyFill="1" applyBorder="1" applyAlignment="1">
      <alignment vertical="center"/>
    </xf>
    <xf numFmtId="186" fontId="63" fillId="0" borderId="0" xfId="44" applyNumberFormat="1" applyFont="1" applyFill="1" applyBorder="1" applyAlignment="1" applyProtection="1">
      <alignment horizontal="center" vertical="center"/>
      <protection/>
    </xf>
    <xf numFmtId="186" fontId="63" fillId="0" borderId="0" xfId="0" applyNumberFormat="1" applyFont="1" applyFill="1" applyBorder="1" applyAlignment="1">
      <alignment horizontal="center" vertical="center"/>
    </xf>
    <xf numFmtId="186" fontId="27" fillId="0" borderId="0" xfId="44" applyNumberFormat="1" applyFont="1" applyFill="1" applyBorder="1" applyAlignment="1" applyProtection="1">
      <alignment vertical="center"/>
      <protection/>
    </xf>
    <xf numFmtId="186" fontId="63" fillId="0" borderId="0" xfId="44" applyNumberFormat="1" applyFont="1" applyFill="1" applyBorder="1" applyAlignment="1" applyProtection="1">
      <alignment vertical="center"/>
      <protection/>
    </xf>
    <xf numFmtId="186" fontId="26" fillId="0" borderId="0" xfId="0" applyNumberFormat="1" applyFont="1" applyFill="1" applyBorder="1" applyAlignment="1">
      <alignment vertical="center"/>
    </xf>
    <xf numFmtId="186" fontId="23" fillId="0" borderId="25" xfId="0" applyNumberFormat="1" applyFont="1" applyFill="1" applyBorder="1" applyAlignment="1">
      <alignment horizontal="center" vertical="center"/>
    </xf>
    <xf numFmtId="186" fontId="23" fillId="0" borderId="16" xfId="0" applyNumberFormat="1" applyFont="1" applyFill="1" applyBorder="1" applyAlignment="1">
      <alignment horizontal="center" vertical="center"/>
    </xf>
    <xf numFmtId="186" fontId="23" fillId="0" borderId="11" xfId="0" applyNumberFormat="1" applyFont="1" applyBorder="1" applyAlignment="1">
      <alignment horizontal="center" vertical="top"/>
    </xf>
    <xf numFmtId="186" fontId="23" fillId="0" borderId="18" xfId="0" applyNumberFormat="1" applyFont="1" applyBorder="1" applyAlignment="1">
      <alignment horizontal="center" vertical="top"/>
    </xf>
    <xf numFmtId="186" fontId="23" fillId="0" borderId="24" xfId="0" applyNumberFormat="1" applyFont="1" applyBorder="1" applyAlignment="1">
      <alignment horizontal="center" vertical="top"/>
    </xf>
    <xf numFmtId="186" fontId="27" fillId="0" borderId="11" xfId="44" applyNumberFormat="1" applyFont="1" applyFill="1" applyBorder="1" applyAlignment="1" applyProtection="1">
      <alignment horizontal="center" vertical="center"/>
      <protection/>
    </xf>
    <xf numFmtId="186" fontId="23" fillId="0" borderId="0" xfId="0" applyNumberFormat="1" applyFont="1" applyAlignment="1">
      <alignment/>
    </xf>
    <xf numFmtId="186" fontId="26" fillId="0" borderId="0" xfId="0" applyNumberFormat="1" applyFont="1" applyBorder="1" applyAlignment="1">
      <alignment horizontal="center" vertical="center"/>
    </xf>
    <xf numFmtId="186" fontId="26" fillId="0" borderId="0" xfId="44" applyNumberFormat="1" applyFont="1" applyFill="1" applyBorder="1" applyAlignment="1" applyProtection="1">
      <alignment horizontal="center" vertical="center"/>
      <protection/>
    </xf>
    <xf numFmtId="186" fontId="26" fillId="0" borderId="0" xfId="0" applyNumberFormat="1" applyFont="1" applyFill="1" applyBorder="1" applyAlignment="1">
      <alignment horizontal="center" vertical="center"/>
    </xf>
    <xf numFmtId="186" fontId="26" fillId="0" borderId="0" xfId="0" applyNumberFormat="1" applyFont="1" applyBorder="1" applyAlignment="1">
      <alignment/>
    </xf>
    <xf numFmtId="186" fontId="26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4" fillId="0" borderId="11" xfId="0" applyFont="1" applyBorder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190" fontId="23" fillId="0" borderId="0" xfId="0" applyNumberFormat="1" applyFont="1" applyBorder="1" applyAlignment="1">
      <alignment horizontal="center" vertical="center"/>
    </xf>
    <xf numFmtId="190" fontId="23" fillId="0" borderId="0" xfId="0" applyNumberFormat="1" applyFont="1" applyFill="1" applyBorder="1" applyAlignment="1">
      <alignment horizontal="center" vertical="center"/>
    </xf>
    <xf numFmtId="186" fontId="23" fillId="0" borderId="0" xfId="0" applyNumberFormat="1" applyFont="1" applyAlignment="1">
      <alignment/>
    </xf>
    <xf numFmtId="186" fontId="23" fillId="0" borderId="0" xfId="0" applyNumberFormat="1" applyFont="1" applyBorder="1" applyAlignment="1">
      <alignment/>
    </xf>
    <xf numFmtId="186" fontId="25" fillId="0" borderId="0" xfId="0" applyNumberFormat="1" applyFont="1" applyAlignment="1">
      <alignment horizontal="center" vertical="center"/>
    </xf>
    <xf numFmtId="186" fontId="23" fillId="0" borderId="36" xfId="0" applyNumberFormat="1" applyFont="1" applyBorder="1" applyAlignment="1">
      <alignment vertical="center"/>
    </xf>
    <xf numFmtId="186" fontId="23" fillId="0" borderId="37" xfId="0" applyNumberFormat="1" applyFont="1" applyBorder="1" applyAlignment="1">
      <alignment vertical="center"/>
    </xf>
    <xf numFmtId="186" fontId="23" fillId="0" borderId="35" xfId="0" applyNumberFormat="1" applyFont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 wrapText="1"/>
    </xf>
    <xf numFmtId="186" fontId="23" fillId="0" borderId="32" xfId="0" applyNumberFormat="1" applyFont="1" applyBorder="1" applyAlignment="1">
      <alignment horizontal="center" vertical="center"/>
    </xf>
    <xf numFmtId="186" fontId="27" fillId="0" borderId="0" xfId="0" applyNumberFormat="1" applyFont="1" applyFill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 shrinkToFit="1"/>
    </xf>
    <xf numFmtId="186" fontId="27" fillId="0" borderId="0" xfId="0" applyNumberFormat="1" applyFont="1" applyFill="1" applyBorder="1" applyAlignment="1">
      <alignment horizontal="center" vertical="center" shrinkToFit="1"/>
    </xf>
    <xf numFmtId="186" fontId="23" fillId="0" borderId="0" xfId="0" applyNumberFormat="1" applyFont="1" applyFill="1" applyAlignment="1">
      <alignment/>
    </xf>
    <xf numFmtId="186" fontId="23" fillId="0" borderId="11" xfId="0" applyNumberFormat="1" applyFont="1" applyBorder="1" applyAlignment="1">
      <alignment horizontal="center" vertical="center"/>
    </xf>
    <xf numFmtId="186" fontId="23" fillId="0" borderId="18" xfId="0" applyNumberFormat="1" applyFont="1" applyBorder="1" applyAlignment="1">
      <alignment horizontal="center" vertical="center"/>
    </xf>
    <xf numFmtId="186" fontId="27" fillId="0" borderId="11" xfId="0" applyNumberFormat="1" applyFont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1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24" xfId="0" applyFont="1" applyBorder="1" applyAlignment="1">
      <alignment/>
    </xf>
    <xf numFmtId="0" fontId="23" fillId="0" borderId="18" xfId="0" applyFont="1" applyBorder="1" applyAlignment="1">
      <alignment/>
    </xf>
    <xf numFmtId="192" fontId="23" fillId="0" borderId="0" xfId="0" applyNumberFormat="1" applyFont="1" applyBorder="1" applyAlignment="1">
      <alignment horizontal="center" vertical="center"/>
    </xf>
    <xf numFmtId="192" fontId="26" fillId="0" borderId="0" xfId="0" applyNumberFormat="1" applyFont="1" applyBorder="1" applyAlignment="1">
      <alignment vertical="center"/>
    </xf>
    <xf numFmtId="192" fontId="26" fillId="0" borderId="0" xfId="0" applyNumberFormat="1" applyFont="1" applyFill="1" applyBorder="1" applyAlignment="1">
      <alignment vertical="center"/>
    </xf>
    <xf numFmtId="192" fontId="26" fillId="0" borderId="0" xfId="0" applyNumberFormat="1" applyFont="1" applyAlignment="1">
      <alignment vertical="center"/>
    </xf>
    <xf numFmtId="0" fontId="27" fillId="0" borderId="33" xfId="0" applyFont="1" applyBorder="1" applyAlignment="1">
      <alignment horizontal="center" vertical="center" wrapText="1"/>
    </xf>
    <xf numFmtId="192" fontId="28" fillId="0" borderId="0" xfId="38" applyNumberFormat="1" applyFont="1" applyBorder="1" applyAlignment="1">
      <alignment vertical="center"/>
      <protection/>
    </xf>
    <xf numFmtId="192" fontId="28" fillId="0" borderId="0" xfId="0" applyNumberFormat="1" applyFont="1" applyBorder="1" applyAlignment="1">
      <alignment vertical="center"/>
    </xf>
    <xf numFmtId="41" fontId="37" fillId="0" borderId="0" xfId="0" applyNumberFormat="1" applyFont="1" applyBorder="1" applyAlignment="1" applyProtection="1">
      <alignment vertical="center"/>
      <protection/>
    </xf>
    <xf numFmtId="40" fontId="28" fillId="0" borderId="0" xfId="0" applyNumberFormat="1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3" fillId="0" borderId="11" xfId="0" applyFont="1" applyBorder="1" applyAlignment="1">
      <alignment/>
    </xf>
    <xf numFmtId="186" fontId="67" fillId="0" borderId="0" xfId="0" applyNumberFormat="1" applyFont="1" applyFill="1" applyBorder="1" applyAlignment="1">
      <alignment horizontal="center" vertical="center"/>
    </xf>
    <xf numFmtId="0" fontId="23" fillId="0" borderId="38" xfId="0" applyFont="1" applyBorder="1" applyAlignment="1">
      <alignment/>
    </xf>
    <xf numFmtId="37" fontId="23" fillId="0" borderId="0" xfId="0" applyNumberFormat="1" applyFont="1" applyFill="1" applyBorder="1" applyAlignment="1">
      <alignment horizontal="center" vertical="center"/>
    </xf>
    <xf numFmtId="41" fontId="27" fillId="0" borderId="0" xfId="41" applyNumberFormat="1" applyFont="1" applyFill="1" applyBorder="1" applyAlignment="1" applyProtection="1">
      <alignment horizontal="center" vertical="center"/>
      <protection/>
    </xf>
    <xf numFmtId="0" fontId="23" fillId="0" borderId="39" xfId="0" applyNumberFormat="1" applyFont="1" applyFill="1" applyBorder="1" applyAlignment="1">
      <alignment horizontal="center" vertical="center"/>
    </xf>
    <xf numFmtId="37" fontId="24" fillId="0" borderId="39" xfId="0" applyNumberFormat="1" applyFont="1" applyFill="1" applyBorder="1" applyAlignment="1">
      <alignment horizontal="center" vertical="center"/>
    </xf>
    <xf numFmtId="186" fontId="67" fillId="0" borderId="0" xfId="44" applyNumberFormat="1" applyFont="1" applyFill="1" applyBorder="1" applyAlignment="1" applyProtection="1">
      <alignment horizontal="center" vertical="center"/>
      <protection/>
    </xf>
    <xf numFmtId="186" fontId="67" fillId="0" borderId="0" xfId="44" applyNumberFormat="1" applyFont="1" applyFill="1" applyBorder="1" applyAlignment="1" applyProtection="1">
      <alignment vertical="center"/>
      <protection/>
    </xf>
    <xf numFmtId="40" fontId="23" fillId="0" borderId="18" xfId="0" applyNumberFormat="1" applyFont="1" applyBorder="1" applyAlignment="1">
      <alignment horizontal="center" vertical="center"/>
    </xf>
    <xf numFmtId="40" fontId="28" fillId="0" borderId="15" xfId="0" applyNumberFormat="1" applyFont="1" applyBorder="1" applyAlignment="1">
      <alignment vertical="center"/>
    </xf>
    <xf numFmtId="40" fontId="25" fillId="0" borderId="0" xfId="0" applyNumberFormat="1" applyFont="1" applyBorder="1" applyAlignment="1">
      <alignment horizontal="center" vertical="center"/>
    </xf>
    <xf numFmtId="40" fontId="26" fillId="0" borderId="0" xfId="0" applyNumberFormat="1" applyFont="1" applyBorder="1" applyAlignment="1">
      <alignment horizontal="center" vertical="center"/>
    </xf>
    <xf numFmtId="40" fontId="23" fillId="0" borderId="12" xfId="0" applyNumberFormat="1" applyFont="1" applyBorder="1" applyAlignment="1">
      <alignment horizontal="center" vertical="center"/>
    </xf>
    <xf numFmtId="38" fontId="24" fillId="0" borderId="40" xfId="0" applyNumberFormat="1" applyFont="1" applyBorder="1" applyAlignment="1">
      <alignment horizontal="center" vertical="center"/>
    </xf>
    <xf numFmtId="40" fontId="23" fillId="0" borderId="16" xfId="0" applyNumberFormat="1" applyFont="1" applyBorder="1" applyAlignment="1">
      <alignment horizontal="center" vertical="center"/>
    </xf>
    <xf numFmtId="38" fontId="24" fillId="0" borderId="23" xfId="0" applyNumberFormat="1" applyFont="1" applyBorder="1" applyAlignment="1">
      <alignment horizontal="center" vertical="center" wrapText="1"/>
    </xf>
    <xf numFmtId="38" fontId="23" fillId="0" borderId="26" xfId="0" applyNumberFormat="1" applyFont="1" applyBorder="1" applyAlignment="1">
      <alignment horizontal="center" vertical="center" wrapText="1"/>
    </xf>
    <xf numFmtId="38" fontId="24" fillId="0" borderId="31" xfId="0" applyNumberFormat="1" applyFont="1" applyBorder="1" applyAlignment="1">
      <alignment horizontal="center" vertical="center"/>
    </xf>
    <xf numFmtId="40" fontId="24" fillId="0" borderId="23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wrapText="1"/>
    </xf>
    <xf numFmtId="3" fontId="29" fillId="0" borderId="20" xfId="0" applyNumberFormat="1" applyFont="1" applyBorder="1" applyAlignment="1">
      <alignment horizontal="center" vertical="center" wrapText="1"/>
    </xf>
    <xf numFmtId="3" fontId="29" fillId="0" borderId="34" xfId="0" applyNumberFormat="1" applyFont="1" applyBorder="1" applyAlignment="1">
      <alignment horizontal="center" vertical="center" textRotation="255"/>
    </xf>
    <xf numFmtId="9" fontId="29" fillId="0" borderId="37" xfId="49" applyFont="1" applyFill="1" applyBorder="1" applyAlignment="1" applyProtection="1">
      <alignment horizontal="center" vertical="center"/>
      <protection/>
    </xf>
    <xf numFmtId="9" fontId="29" fillId="0" borderId="41" xfId="49" applyFont="1" applyFill="1" applyBorder="1" applyAlignment="1" applyProtection="1">
      <alignment horizontal="center" vertical="center"/>
      <protection/>
    </xf>
    <xf numFmtId="3" fontId="29" fillId="0" borderId="34" xfId="0" applyNumberFormat="1" applyFont="1" applyBorder="1" applyAlignment="1">
      <alignment horizontal="center" vertical="center" textRotation="255" wrapText="1"/>
    </xf>
    <xf numFmtId="3" fontId="29" fillId="0" borderId="42" xfId="0" applyNumberFormat="1" applyFont="1" applyBorder="1" applyAlignment="1">
      <alignment horizontal="center" vertical="center" wrapText="1"/>
    </xf>
    <xf numFmtId="3" fontId="29" fillId="0" borderId="35" xfId="0" applyNumberFormat="1" applyFont="1" applyBorder="1" applyAlignment="1">
      <alignment horizontal="center" vertical="center" wrapText="1"/>
    </xf>
    <xf numFmtId="3" fontId="26" fillId="0" borderId="16" xfId="0" applyNumberFormat="1" applyFont="1" applyBorder="1" applyAlignment="1">
      <alignment horizontal="center" vertical="center"/>
    </xf>
    <xf numFmtId="9" fontId="29" fillId="0" borderId="30" xfId="49" applyFont="1" applyFill="1" applyBorder="1" applyAlignment="1" applyProtection="1">
      <alignment horizontal="center" vertical="distributed" textRotation="255" wrapText="1"/>
      <protection/>
    </xf>
    <xf numFmtId="9" fontId="29" fillId="0" borderId="14" xfId="49" applyFont="1" applyFill="1" applyBorder="1" applyAlignment="1" applyProtection="1">
      <alignment horizontal="center" vertical="center"/>
      <protection/>
    </xf>
    <xf numFmtId="9" fontId="30" fillId="0" borderId="41" xfId="49" applyFont="1" applyFill="1" applyBorder="1" applyAlignment="1" applyProtection="1">
      <alignment horizontal="center" vertical="center"/>
      <protection/>
    </xf>
    <xf numFmtId="3" fontId="33" fillId="0" borderId="43" xfId="0" applyNumberFormat="1" applyFont="1" applyBorder="1" applyAlignment="1">
      <alignment horizontal="center" vertical="center"/>
    </xf>
    <xf numFmtId="3" fontId="29" fillId="0" borderId="16" xfId="0" applyNumberFormat="1" applyFont="1" applyBorder="1" applyAlignment="1">
      <alignment horizontal="center" vertical="center" wrapText="1"/>
    </xf>
    <xf numFmtId="3" fontId="32" fillId="0" borderId="43" xfId="0" applyNumberFormat="1" applyFont="1" applyBorder="1" applyAlignment="1">
      <alignment horizontal="center" vertical="center"/>
    </xf>
    <xf numFmtId="0" fontId="33" fillId="0" borderId="43" xfId="0" applyNumberFormat="1" applyFont="1" applyBorder="1" applyAlignment="1">
      <alignment horizontal="center" vertical="center"/>
    </xf>
    <xf numFmtId="9" fontId="23" fillId="0" borderId="30" xfId="49" applyFont="1" applyFill="1" applyBorder="1" applyAlignment="1" applyProtection="1">
      <alignment horizontal="center" vertical="center" wrapText="1"/>
      <protection/>
    </xf>
    <xf numFmtId="9" fontId="23" fillId="0" borderId="12" xfId="49" applyFont="1" applyFill="1" applyBorder="1" applyAlignment="1" applyProtection="1">
      <alignment horizontal="center" vertical="center"/>
      <protection/>
    </xf>
    <xf numFmtId="3" fontId="7" fillId="0" borderId="18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 shrinkToFit="1"/>
    </xf>
    <xf numFmtId="3" fontId="29" fillId="0" borderId="30" xfId="0" applyNumberFormat="1" applyFont="1" applyBorder="1" applyAlignment="1">
      <alignment horizontal="center"/>
    </xf>
    <xf numFmtId="3" fontId="29" fillId="0" borderId="33" xfId="0" applyNumberFormat="1" applyFont="1" applyBorder="1" applyAlignment="1">
      <alignment horizontal="center"/>
    </xf>
    <xf numFmtId="3" fontId="29" fillId="0" borderId="26" xfId="38" applyNumberFormat="1" applyFont="1" applyBorder="1" applyAlignment="1">
      <alignment horizontal="center" vertical="center" wrapText="1"/>
      <protection/>
    </xf>
    <xf numFmtId="0" fontId="49" fillId="0" borderId="26" xfId="38" applyFont="1" applyBorder="1" applyAlignment="1">
      <alignment horizontal="center" vertical="center" wrapText="1"/>
      <protection/>
    </xf>
    <xf numFmtId="0" fontId="49" fillId="0" borderId="34" xfId="38" applyFont="1" applyBorder="1" applyAlignment="1">
      <alignment horizontal="center" vertical="center" wrapText="1"/>
      <protection/>
    </xf>
    <xf numFmtId="0" fontId="49" fillId="0" borderId="44" xfId="38" applyFont="1" applyBorder="1" applyAlignment="1">
      <alignment horizontal="center" vertical="center" wrapText="1"/>
      <protection/>
    </xf>
    <xf numFmtId="0" fontId="49" fillId="0" borderId="45" xfId="38" applyFont="1" applyBorder="1" applyAlignment="1">
      <alignment horizontal="center" vertical="center" wrapText="1"/>
      <protection/>
    </xf>
    <xf numFmtId="0" fontId="29" fillId="0" borderId="26" xfId="38" applyFont="1" applyBorder="1" applyAlignment="1">
      <alignment horizontal="center" vertical="center" wrapText="1"/>
      <protection/>
    </xf>
    <xf numFmtId="9" fontId="29" fillId="0" borderId="46" xfId="50" applyFont="1" applyFill="1" applyBorder="1" applyAlignment="1" applyProtection="1">
      <alignment horizontal="center" vertical="center" wrapText="1"/>
      <protection/>
    </xf>
    <xf numFmtId="3" fontId="23" fillId="0" borderId="41" xfId="38" applyNumberFormat="1" applyFont="1" applyBorder="1" applyAlignment="1">
      <alignment horizontal="center" vertical="center" wrapText="1"/>
      <protection/>
    </xf>
    <xf numFmtId="3" fontId="23" fillId="0" borderId="47" xfId="38" applyNumberFormat="1" applyFont="1" applyBorder="1" applyAlignment="1">
      <alignment horizontal="center" vertical="center" wrapText="1"/>
      <protection/>
    </xf>
    <xf numFmtId="0" fontId="49" fillId="0" borderId="48" xfId="38" applyFont="1" applyBorder="1" applyAlignment="1">
      <alignment horizontal="center" vertical="center" wrapText="1"/>
      <protection/>
    </xf>
    <xf numFmtId="9" fontId="51" fillId="0" borderId="46" xfId="38" applyNumberFormat="1" applyFont="1" applyBorder="1" applyAlignment="1">
      <alignment horizontal="center" vertical="center" wrapText="1"/>
      <protection/>
    </xf>
    <xf numFmtId="0" fontId="51" fillId="0" borderId="48" xfId="38" applyFont="1" applyBorder="1" applyAlignment="1">
      <alignment horizontal="center" vertical="center" wrapText="1"/>
      <protection/>
    </xf>
    <xf numFmtId="0" fontId="50" fillId="0" borderId="49" xfId="38" applyFont="1" applyBorder="1" applyAlignment="1">
      <alignment horizontal="center" vertical="center" wrapText="1"/>
      <protection/>
    </xf>
    <xf numFmtId="0" fontId="50" fillId="0" borderId="50" xfId="38" applyFont="1" applyBorder="1" applyAlignment="1">
      <alignment horizontal="center" vertical="center" wrapText="1"/>
      <protection/>
    </xf>
    <xf numFmtId="0" fontId="51" fillId="0" borderId="26" xfId="38" applyFont="1" applyBorder="1" applyAlignment="1">
      <alignment horizontal="center" vertical="center" wrapText="1"/>
      <protection/>
    </xf>
    <xf numFmtId="3" fontId="23" fillId="0" borderId="26" xfId="38" applyNumberFormat="1" applyFont="1" applyBorder="1" applyAlignment="1">
      <alignment horizontal="center" vertical="center" wrapText="1"/>
      <protection/>
    </xf>
    <xf numFmtId="3" fontId="34" fillId="0" borderId="11" xfId="38" applyNumberFormat="1" applyFont="1" applyBorder="1" applyAlignment="1">
      <alignment horizontal="left" vertical="center" wrapText="1"/>
      <protection/>
    </xf>
    <xf numFmtId="3" fontId="46" fillId="0" borderId="11" xfId="38" applyNumberFormat="1" applyFont="1" applyBorder="1" applyAlignment="1">
      <alignment horizontal="right" vertical="center" wrapText="1"/>
      <protection/>
    </xf>
    <xf numFmtId="3" fontId="46" fillId="0" borderId="11" xfId="38" applyNumberFormat="1" applyFont="1" applyBorder="1" applyAlignment="1">
      <alignment horizontal="right" wrapText="1"/>
      <protection/>
    </xf>
    <xf numFmtId="0" fontId="49" fillId="0" borderId="51" xfId="38" applyFont="1" applyBorder="1" applyAlignment="1">
      <alignment horizontal="center" vertical="center" wrapText="1"/>
      <protection/>
    </xf>
    <xf numFmtId="0" fontId="49" fillId="0" borderId="52" xfId="38" applyFont="1" applyBorder="1" applyAlignment="1">
      <alignment horizontal="center" vertical="center" wrapText="1"/>
      <protection/>
    </xf>
    <xf numFmtId="0" fontId="49" fillId="0" borderId="41" xfId="38" applyFont="1" applyBorder="1" applyAlignment="1">
      <alignment horizontal="center" vertical="center" wrapText="1"/>
      <protection/>
    </xf>
    <xf numFmtId="0" fontId="49" fillId="0" borderId="47" xfId="38" applyFont="1" applyBorder="1" applyAlignment="1">
      <alignment horizontal="center" vertical="center" wrapText="1"/>
      <protection/>
    </xf>
    <xf numFmtId="37" fontId="24" fillId="0" borderId="0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37" fontId="24" fillId="0" borderId="0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37" fontId="25" fillId="0" borderId="0" xfId="0" applyNumberFormat="1" applyFont="1" applyBorder="1" applyAlignment="1">
      <alignment horizontal="center" vertical="center"/>
    </xf>
    <xf numFmtId="37" fontId="23" fillId="0" borderId="16" xfId="0" applyNumberFormat="1" applyFont="1" applyBorder="1" applyAlignment="1">
      <alignment horizontal="center" vertical="center"/>
    </xf>
    <xf numFmtId="37" fontId="23" fillId="0" borderId="30" xfId="0" applyNumberFormat="1" applyFont="1" applyBorder="1" applyAlignment="1">
      <alignment horizontal="center" vertical="center"/>
    </xf>
    <xf numFmtId="37" fontId="24" fillId="0" borderId="18" xfId="0" applyNumberFormat="1" applyFont="1" applyBorder="1" applyAlignment="1">
      <alignment horizontal="center" vertical="center"/>
    </xf>
    <xf numFmtId="37" fontId="24" fillId="0" borderId="23" xfId="0" applyNumberFormat="1" applyFont="1" applyBorder="1" applyAlignment="1">
      <alignment horizontal="center" vertical="center"/>
    </xf>
    <xf numFmtId="37" fontId="23" fillId="0" borderId="0" xfId="0" applyNumberFormat="1" applyFont="1" applyFill="1" applyBorder="1" applyAlignment="1">
      <alignment horizontal="center" vertical="center"/>
    </xf>
    <xf numFmtId="37" fontId="23" fillId="0" borderId="16" xfId="0" applyNumberFormat="1" applyFont="1" applyFill="1" applyBorder="1" applyAlignment="1">
      <alignment horizontal="center" vertical="center"/>
    </xf>
    <xf numFmtId="186" fontId="34" fillId="0" borderId="0" xfId="0" applyNumberFormat="1" applyFont="1" applyBorder="1" applyAlignment="1">
      <alignment horizontal="center" vertical="center"/>
    </xf>
    <xf numFmtId="186" fontId="60" fillId="0" borderId="24" xfId="0" applyNumberFormat="1" applyFont="1" applyBorder="1" applyAlignment="1">
      <alignment horizontal="center" vertical="center"/>
    </xf>
    <xf numFmtId="186" fontId="31" fillId="0" borderId="18" xfId="0" applyNumberFormat="1" applyFont="1" applyBorder="1" applyAlignment="1">
      <alignment horizontal="center" vertical="center"/>
    </xf>
    <xf numFmtId="186" fontId="31" fillId="0" borderId="23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 wrapText="1"/>
    </xf>
    <xf numFmtId="186" fontId="53" fillId="0" borderId="42" xfId="0" applyNumberFormat="1" applyFont="1" applyBorder="1" applyAlignment="1">
      <alignment horizontal="center" vertical="center" wrapText="1"/>
    </xf>
    <xf numFmtId="186" fontId="29" fillId="0" borderId="30" xfId="0" applyNumberFormat="1" applyFont="1" applyBorder="1" applyAlignment="1">
      <alignment horizontal="center" vertical="center"/>
    </xf>
    <xf numFmtId="186" fontId="26" fillId="0" borderId="48" xfId="0" applyNumberFormat="1" applyFont="1" applyBorder="1" applyAlignment="1">
      <alignment horizontal="center" vertical="center"/>
    </xf>
    <xf numFmtId="186" fontId="29" fillId="0" borderId="34" xfId="0" applyNumberFormat="1" applyFont="1" applyBorder="1" applyAlignment="1">
      <alignment horizontal="center" vertical="center"/>
    </xf>
    <xf numFmtId="186" fontId="53" fillId="0" borderId="23" xfId="0" applyNumberFormat="1" applyFont="1" applyBorder="1" applyAlignment="1">
      <alignment horizontal="center" vertical="center" wrapText="1"/>
    </xf>
    <xf numFmtId="186" fontId="53" fillId="0" borderId="20" xfId="0" applyNumberFormat="1" applyFont="1" applyBorder="1" applyAlignment="1">
      <alignment horizontal="center" vertical="center"/>
    </xf>
    <xf numFmtId="186" fontId="60" fillId="0" borderId="43" xfId="44" applyNumberFormat="1" applyFont="1" applyFill="1" applyBorder="1" applyAlignment="1" applyProtection="1">
      <alignment horizontal="center" vertical="center"/>
      <protection/>
    </xf>
    <xf numFmtId="186" fontId="29" fillId="0" borderId="42" xfId="0" applyNumberFormat="1" applyFont="1" applyBorder="1" applyAlignment="1">
      <alignment horizontal="center" vertical="center"/>
    </xf>
    <xf numFmtId="186" fontId="29" fillId="0" borderId="42" xfId="0" applyNumberFormat="1" applyFont="1" applyBorder="1" applyAlignment="1">
      <alignment vertical="center"/>
    </xf>
    <xf numFmtId="186" fontId="29" fillId="0" borderId="34" xfId="0" applyNumberFormat="1" applyFont="1" applyFill="1" applyBorder="1" applyAlignment="1">
      <alignment horizontal="center" vertical="center"/>
    </xf>
    <xf numFmtId="186" fontId="29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34" xfId="44" applyNumberFormat="1" applyFont="1" applyFill="1" applyBorder="1" applyAlignment="1" applyProtection="1">
      <alignment horizontal="center" vertical="center" wrapText="1"/>
      <protection/>
    </xf>
    <xf numFmtId="186" fontId="29" fillId="0" borderId="34" xfId="0" applyNumberFormat="1" applyFont="1" applyBorder="1" applyAlignment="1">
      <alignment horizontal="center" vertical="center" wrapText="1"/>
    </xf>
    <xf numFmtId="186" fontId="60" fillId="0" borderId="43" xfId="0" applyNumberFormat="1" applyFont="1" applyBorder="1" applyAlignment="1">
      <alignment horizontal="center" vertical="center" wrapText="1"/>
    </xf>
    <xf numFmtId="186" fontId="60" fillId="0" borderId="43" xfId="0" applyNumberFormat="1" applyFont="1" applyBorder="1" applyAlignment="1">
      <alignment horizontal="center" vertical="center"/>
    </xf>
    <xf numFmtId="186" fontId="29" fillId="0" borderId="44" xfId="0" applyNumberFormat="1" applyFont="1" applyBorder="1" applyAlignment="1">
      <alignment horizontal="center" vertical="center"/>
    </xf>
    <xf numFmtId="186" fontId="24" fillId="0" borderId="24" xfId="0" applyNumberFormat="1" applyFont="1" applyBorder="1" applyAlignment="1">
      <alignment horizontal="center" vertical="center"/>
    </xf>
    <xf numFmtId="186" fontId="24" fillId="0" borderId="18" xfId="0" applyNumberFormat="1" applyFont="1" applyBorder="1" applyAlignment="1">
      <alignment horizontal="center" vertical="center"/>
    </xf>
    <xf numFmtId="186" fontId="24" fillId="0" borderId="23" xfId="0" applyNumberFormat="1" applyFont="1" applyBorder="1" applyAlignment="1">
      <alignment horizontal="center" vertical="center"/>
    </xf>
    <xf numFmtId="186" fontId="34" fillId="0" borderId="42" xfId="0" applyNumberFormat="1" applyFont="1" applyBorder="1" applyAlignment="1">
      <alignment horizontal="center" vertical="center" wrapText="1"/>
    </xf>
    <xf numFmtId="186" fontId="23" fillId="0" borderId="23" xfId="0" applyNumberFormat="1" applyFont="1" applyBorder="1" applyAlignment="1">
      <alignment horizontal="center" vertical="center" wrapText="1"/>
    </xf>
    <xf numFmtId="186" fontId="29" fillId="0" borderId="12" xfId="0" applyNumberFormat="1" applyFont="1" applyBorder="1" applyAlignment="1">
      <alignment horizontal="center" vertical="center"/>
    </xf>
    <xf numFmtId="186" fontId="60" fillId="0" borderId="43" xfId="0" applyNumberFormat="1" applyFont="1" applyFill="1" applyBorder="1" applyAlignment="1">
      <alignment horizontal="center" vertical="center"/>
    </xf>
    <xf numFmtId="186" fontId="24" fillId="0" borderId="43" xfId="44" applyNumberFormat="1" applyFont="1" applyFill="1" applyBorder="1" applyAlignment="1" applyProtection="1">
      <alignment horizontal="center" vertical="center"/>
      <protection/>
    </xf>
    <xf numFmtId="186" fontId="34" fillId="0" borderId="42" xfId="0" applyNumberFormat="1" applyFont="1" applyBorder="1" applyAlignment="1">
      <alignment horizontal="center" vertical="center"/>
    </xf>
    <xf numFmtId="186" fontId="34" fillId="0" borderId="44" xfId="0" applyNumberFormat="1" applyFont="1" applyBorder="1" applyAlignment="1">
      <alignment horizontal="center" vertical="center"/>
    </xf>
    <xf numFmtId="186" fontId="24" fillId="0" borderId="43" xfId="0" applyNumberFormat="1" applyFont="1" applyFill="1" applyBorder="1" applyAlignment="1">
      <alignment horizontal="center" vertical="center"/>
    </xf>
    <xf numFmtId="186" fontId="24" fillId="0" borderId="43" xfId="0" applyNumberFormat="1" applyFont="1" applyBorder="1" applyAlignment="1">
      <alignment horizontal="center" vertical="center" wrapText="1"/>
    </xf>
    <xf numFmtId="186" fontId="23" fillId="0" borderId="34" xfId="0" applyNumberFormat="1" applyFont="1" applyFill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/>
    </xf>
    <xf numFmtId="186" fontId="23" fillId="0" borderId="34" xfId="0" applyNumberFormat="1" applyFont="1" applyBorder="1" applyAlignment="1">
      <alignment horizontal="center" vertical="center" wrapText="1"/>
    </xf>
    <xf numFmtId="186" fontId="24" fillId="0" borderId="43" xfId="0" applyNumberFormat="1" applyFont="1" applyBorder="1" applyAlignment="1">
      <alignment horizontal="center" vertical="center"/>
    </xf>
    <xf numFmtId="186" fontId="25" fillId="0" borderId="0" xfId="0" applyNumberFormat="1" applyFont="1" applyBorder="1" applyAlignment="1">
      <alignment horizontal="center" vertical="center"/>
    </xf>
    <xf numFmtId="186" fontId="25" fillId="0" borderId="0" xfId="0" applyNumberFormat="1" applyFont="1" applyFill="1" applyBorder="1" applyAlignment="1">
      <alignment horizontal="center" vertical="center" shrinkToFit="1"/>
    </xf>
    <xf numFmtId="186" fontId="23" fillId="0" borderId="12" xfId="0" applyNumberFormat="1" applyFont="1" applyBorder="1" applyAlignment="1">
      <alignment horizontal="center" vertical="center"/>
    </xf>
    <xf numFmtId="186" fontId="23" fillId="0" borderId="30" xfId="0" applyNumberFormat="1" applyFont="1" applyBorder="1" applyAlignment="1">
      <alignment horizontal="center" vertical="center"/>
    </xf>
    <xf numFmtId="186" fontId="23" fillId="0" borderId="48" xfId="0" applyNumberFormat="1" applyFont="1" applyBorder="1" applyAlignment="1">
      <alignment horizontal="center" vertical="center"/>
    </xf>
    <xf numFmtId="186" fontId="34" fillId="0" borderId="34" xfId="44" applyNumberFormat="1" applyFont="1" applyFill="1" applyBorder="1" applyAlignment="1" applyProtection="1">
      <alignment horizontal="center" vertical="center"/>
      <protection/>
    </xf>
    <xf numFmtId="186" fontId="34" fillId="0" borderId="42" xfId="0" applyNumberFormat="1" applyFont="1" applyBorder="1" applyAlignment="1">
      <alignment vertical="center"/>
    </xf>
    <xf numFmtId="0" fontId="24" fillId="0" borderId="18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right" vertical="center"/>
    </xf>
    <xf numFmtId="186" fontId="24" fillId="0" borderId="37" xfId="0" applyNumberFormat="1" applyFont="1" applyBorder="1" applyAlignment="1">
      <alignment horizontal="center" vertical="center"/>
    </xf>
    <xf numFmtId="186" fontId="23" fillId="0" borderId="0" xfId="0" applyNumberFormat="1" applyFont="1" applyBorder="1" applyAlignment="1">
      <alignment horizontal="center" vertical="center"/>
    </xf>
    <xf numFmtId="186" fontId="23" fillId="0" borderId="42" xfId="0" applyNumberFormat="1" applyFont="1" applyBorder="1" applyAlignment="1">
      <alignment horizontal="center" vertical="center"/>
    </xf>
    <xf numFmtId="186" fontId="23" fillId="0" borderId="44" xfId="0" applyNumberFormat="1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</cellXfs>
  <cellStyles count="62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2" xfId="37"/>
    <cellStyle name="一般 3" xfId="38"/>
    <cellStyle name="一般 4" xfId="39"/>
    <cellStyle name="一般_2-2戶籍動態" xfId="40"/>
    <cellStyle name="Comma" xfId="41"/>
    <cellStyle name="千分位 2" xfId="42"/>
    <cellStyle name="千分位 3" xfId="43"/>
    <cellStyle name="Comma [0]" xfId="44"/>
    <cellStyle name="千分位[0] 2" xfId="45"/>
    <cellStyle name="中等" xfId="46"/>
    <cellStyle name="合計" xfId="47"/>
    <cellStyle name="好" xfId="48"/>
    <cellStyle name="Percent" xfId="49"/>
    <cellStyle name="百分比 2" xfId="50"/>
    <cellStyle name="計算方式" xfId="51"/>
    <cellStyle name="Currency" xfId="52"/>
    <cellStyle name="Currency [0]" xfId="53"/>
    <cellStyle name="貨幣[0]_Apply" xfId="54"/>
    <cellStyle name="連結的儲存格" xfId="55"/>
    <cellStyle name="備註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1 1" xfId="66"/>
    <cellStyle name="標題 2" xfId="67"/>
    <cellStyle name="標題 3" xfId="68"/>
    <cellStyle name="標題 4" xfId="69"/>
    <cellStyle name="標題 5" xfId="70"/>
    <cellStyle name="輸入" xfId="71"/>
    <cellStyle name="輸出" xfId="72"/>
    <cellStyle name="檢查儲存格" xfId="73"/>
    <cellStyle name="壞" xfId="74"/>
    <cellStyle name="警告文字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336666"/>
      <rgbColor rgb="00969696"/>
      <rgbColor rgb="00003366"/>
      <rgbColor rgb="00339966"/>
      <rgbColor rgb="00003300"/>
      <rgbColor rgb="00663300"/>
      <rgbColor rgb="00996633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K28" sqref="K28"/>
    </sheetView>
  </sheetViews>
  <sheetFormatPr defaultColWidth="5.77734375" defaultRowHeight="19.5" customHeight="1"/>
  <cols>
    <col min="1" max="1" width="10.3359375" style="1" customWidth="1"/>
    <col min="2" max="2" width="10.88671875" style="1" customWidth="1"/>
    <col min="3" max="3" width="10.4453125" style="2" customWidth="1"/>
    <col min="4" max="4" width="7.77734375" style="3" customWidth="1"/>
    <col min="5" max="5" width="9.77734375" style="3" customWidth="1"/>
    <col min="6" max="6" width="15.99609375" style="3" customWidth="1"/>
    <col min="7" max="7" width="12.5546875" style="3" customWidth="1"/>
    <col min="8" max="9" width="10.88671875" style="3" customWidth="1"/>
    <col min="10" max="10" width="10.88671875" style="1" customWidth="1"/>
    <col min="11" max="11" width="12.10546875" style="1" customWidth="1"/>
    <col min="12" max="12" width="10.88671875" style="4" customWidth="1"/>
    <col min="13" max="14" width="5.77734375" style="1" customWidth="1"/>
    <col min="15" max="16" width="8.10546875" style="1" customWidth="1"/>
    <col min="17" max="16384" width="5.77734375" style="1" customWidth="1"/>
  </cols>
  <sheetData>
    <row r="1" spans="1:12" s="9" customFormat="1" ht="15.75" customHeight="1">
      <c r="A1" s="5" t="s">
        <v>0</v>
      </c>
      <c r="B1" s="6"/>
      <c r="C1" s="7"/>
      <c r="D1" s="8"/>
      <c r="E1" s="8"/>
      <c r="F1" s="8"/>
      <c r="G1" s="8"/>
      <c r="H1" s="8"/>
      <c r="I1" s="8"/>
      <c r="L1" s="10" t="s">
        <v>1</v>
      </c>
    </row>
    <row r="2" spans="1:12" s="11" customFormat="1" ht="26.25" customHeight="1">
      <c r="A2" s="394" t="s">
        <v>2</v>
      </c>
      <c r="B2" s="394"/>
      <c r="C2" s="394"/>
      <c r="D2" s="394"/>
      <c r="E2" s="394"/>
      <c r="F2" s="394"/>
      <c r="G2" s="395" t="s">
        <v>3</v>
      </c>
      <c r="H2" s="395"/>
      <c r="I2" s="395"/>
      <c r="J2" s="395"/>
      <c r="K2" s="395"/>
      <c r="L2" s="395"/>
    </row>
    <row r="3" spans="1:12" ht="15.75" customHeight="1">
      <c r="A3" s="4" t="s">
        <v>4</v>
      </c>
      <c r="F3" s="12"/>
      <c r="G3" s="12"/>
      <c r="L3" s="13" t="s">
        <v>5</v>
      </c>
    </row>
    <row r="4" spans="1:12" ht="27" customHeight="1">
      <c r="A4" s="396" t="s">
        <v>6</v>
      </c>
      <c r="B4" s="396"/>
      <c r="C4" s="15" t="s">
        <v>7</v>
      </c>
      <c r="D4" s="16" t="s">
        <v>8</v>
      </c>
      <c r="E4" s="16" t="s">
        <v>9</v>
      </c>
      <c r="F4" s="17" t="s">
        <v>10</v>
      </c>
      <c r="G4" s="18" t="s">
        <v>11</v>
      </c>
      <c r="H4" s="397" t="s">
        <v>12</v>
      </c>
      <c r="I4" s="397"/>
      <c r="J4" s="14" t="s">
        <v>13</v>
      </c>
      <c r="K4" s="14" t="s">
        <v>14</v>
      </c>
      <c r="L4" s="19" t="s">
        <v>15</v>
      </c>
    </row>
    <row r="5" spans="1:12" s="4" customFormat="1" ht="20.25" customHeight="1">
      <c r="A5" s="398" t="s">
        <v>16</v>
      </c>
      <c r="B5" s="398"/>
      <c r="C5" s="20" t="s">
        <v>17</v>
      </c>
      <c r="D5" s="399" t="s">
        <v>18</v>
      </c>
      <c r="E5" s="399" t="s">
        <v>19</v>
      </c>
      <c r="F5" s="400" t="s">
        <v>20</v>
      </c>
      <c r="G5" s="21" t="s">
        <v>21</v>
      </c>
      <c r="H5" s="401" t="s">
        <v>22</v>
      </c>
      <c r="I5" s="401"/>
      <c r="J5" s="402" t="s">
        <v>23</v>
      </c>
      <c r="K5" s="22" t="s">
        <v>24</v>
      </c>
      <c r="L5" s="23" t="s">
        <v>25</v>
      </c>
    </row>
    <row r="6" spans="1:12" ht="34.5" customHeight="1" thickBot="1">
      <c r="A6" s="392"/>
      <c r="B6" s="392"/>
      <c r="C6" s="25" t="s">
        <v>26</v>
      </c>
      <c r="D6" s="399"/>
      <c r="E6" s="399"/>
      <c r="F6" s="399"/>
      <c r="G6" s="26" t="s">
        <v>27</v>
      </c>
      <c r="H6" s="26" t="s">
        <v>28</v>
      </c>
      <c r="I6" s="26" t="s">
        <v>29</v>
      </c>
      <c r="J6" s="402"/>
      <c r="K6" s="27" t="s">
        <v>30</v>
      </c>
      <c r="L6" s="28" t="s">
        <v>31</v>
      </c>
    </row>
    <row r="7" spans="1:16" ht="30" customHeight="1" hidden="1">
      <c r="A7" s="23" t="s">
        <v>32</v>
      </c>
      <c r="B7" s="29">
        <v>2001</v>
      </c>
      <c r="C7" s="30">
        <v>380.6635</v>
      </c>
      <c r="D7" s="31">
        <v>5</v>
      </c>
      <c r="E7" s="32">
        <v>36</v>
      </c>
      <c r="F7" s="33">
        <v>862</v>
      </c>
      <c r="G7" s="34">
        <v>3400</v>
      </c>
      <c r="H7" s="32">
        <v>1813</v>
      </c>
      <c r="I7" s="32">
        <v>1587</v>
      </c>
      <c r="J7" s="35">
        <v>3.95</v>
      </c>
      <c r="K7" s="36">
        <f>G7/C7</f>
        <v>8.931773075170065</v>
      </c>
      <c r="L7" s="35">
        <v>114.24</v>
      </c>
      <c r="O7" s="37"/>
      <c r="P7" s="38"/>
    </row>
    <row r="8" spans="1:12" ht="30" customHeight="1" hidden="1">
      <c r="A8" s="23" t="s">
        <v>33</v>
      </c>
      <c r="B8" s="29">
        <v>2002</v>
      </c>
      <c r="C8" s="30">
        <v>380.6635</v>
      </c>
      <c r="D8" s="31">
        <v>5</v>
      </c>
      <c r="E8" s="33">
        <v>36</v>
      </c>
      <c r="F8" s="33">
        <v>884</v>
      </c>
      <c r="G8" s="39">
        <f>SUM(H8:I8)</f>
        <v>3441</v>
      </c>
      <c r="H8" s="39">
        <v>1830</v>
      </c>
      <c r="I8" s="39">
        <v>1611</v>
      </c>
      <c r="J8" s="35">
        <v>3.89</v>
      </c>
      <c r="K8" s="36">
        <f>G8/C8</f>
        <v>9.039479750488292</v>
      </c>
      <c r="L8" s="35">
        <f>H8/I8*100</f>
        <v>113.59404096834265</v>
      </c>
    </row>
    <row r="9" spans="1:12" ht="27.75" customHeight="1" hidden="1">
      <c r="A9" s="23" t="s">
        <v>34</v>
      </c>
      <c r="B9" s="29">
        <v>2003</v>
      </c>
      <c r="C9" s="30">
        <v>380.6635</v>
      </c>
      <c r="D9" s="31">
        <v>5</v>
      </c>
      <c r="E9" s="33">
        <v>36</v>
      </c>
      <c r="F9" s="33">
        <v>907</v>
      </c>
      <c r="G9" s="39">
        <f>SUM(H9:I9)</f>
        <v>3388</v>
      </c>
      <c r="H9" s="39">
        <v>1796</v>
      </c>
      <c r="I9" s="39">
        <v>1592</v>
      </c>
      <c r="J9" s="35">
        <v>3.74</v>
      </c>
      <c r="K9" s="36">
        <f>G9/C9</f>
        <v>8.900249170198876</v>
      </c>
      <c r="L9" s="35">
        <f>H9/I9*100</f>
        <v>112.81407035175879</v>
      </c>
    </row>
    <row r="10" spans="1:12" ht="27.75" customHeight="1" hidden="1">
      <c r="A10" s="23" t="s">
        <v>35</v>
      </c>
      <c r="B10" s="29">
        <v>2004</v>
      </c>
      <c r="C10" s="30">
        <v>380.6635</v>
      </c>
      <c r="D10" s="31">
        <v>5</v>
      </c>
      <c r="E10" s="33">
        <v>36</v>
      </c>
      <c r="F10" s="33">
        <v>944</v>
      </c>
      <c r="G10" s="39">
        <v>3373</v>
      </c>
      <c r="H10" s="39">
        <v>1786</v>
      </c>
      <c r="I10" s="39">
        <v>1587</v>
      </c>
      <c r="J10" s="35">
        <v>3.57</v>
      </c>
      <c r="K10" s="36">
        <v>8.86</v>
      </c>
      <c r="L10" s="35">
        <v>112.54</v>
      </c>
    </row>
    <row r="11" spans="1:12" ht="27.75" customHeight="1" hidden="1">
      <c r="A11" s="23" t="s">
        <v>36</v>
      </c>
      <c r="B11" s="29">
        <v>2005</v>
      </c>
      <c r="C11" s="30">
        <v>380.6635</v>
      </c>
      <c r="D11" s="31">
        <v>5</v>
      </c>
      <c r="E11" s="31">
        <v>36</v>
      </c>
      <c r="F11" s="31">
        <v>962</v>
      </c>
      <c r="G11" s="31">
        <v>3422</v>
      </c>
      <c r="H11" s="31">
        <v>1793</v>
      </c>
      <c r="I11" s="31">
        <v>1629</v>
      </c>
      <c r="J11" s="35">
        <v>3.56</v>
      </c>
      <c r="K11" s="36">
        <v>8.99</v>
      </c>
      <c r="L11" s="35">
        <v>110.07</v>
      </c>
    </row>
    <row r="12" spans="1:12" ht="27.75" customHeight="1" hidden="1">
      <c r="A12" s="23" t="s">
        <v>37</v>
      </c>
      <c r="B12" s="29">
        <v>2006</v>
      </c>
      <c r="C12" s="30">
        <v>380.6635</v>
      </c>
      <c r="D12" s="31">
        <v>5</v>
      </c>
      <c r="E12" s="31">
        <v>36</v>
      </c>
      <c r="F12" s="31">
        <v>967</v>
      </c>
      <c r="G12" s="31">
        <v>3348</v>
      </c>
      <c r="H12" s="31">
        <v>1770</v>
      </c>
      <c r="I12" s="31">
        <v>1578</v>
      </c>
      <c r="J12" s="35">
        <v>3.46</v>
      </c>
      <c r="K12" s="36">
        <v>8.8</v>
      </c>
      <c r="L12" s="35">
        <v>112.17</v>
      </c>
    </row>
    <row r="13" spans="1:12" ht="27.75" customHeight="1" hidden="1">
      <c r="A13" s="23" t="s">
        <v>38</v>
      </c>
      <c r="B13" s="29">
        <v>2007</v>
      </c>
      <c r="C13" s="30">
        <f>SUM(C29:C33)</f>
        <v>380.6635</v>
      </c>
      <c r="D13" s="31">
        <f>SUM(D29:D33)</f>
        <v>5</v>
      </c>
      <c r="E13" s="31">
        <f>SUM(E29:E33)</f>
        <v>36</v>
      </c>
      <c r="F13" s="31">
        <v>981</v>
      </c>
      <c r="G13" s="31">
        <v>3322</v>
      </c>
      <c r="H13" s="31">
        <v>1765</v>
      </c>
      <c r="I13" s="31">
        <v>1557</v>
      </c>
      <c r="J13" s="35">
        <f>G13/F13</f>
        <v>3.3863404689092764</v>
      </c>
      <c r="K13" s="36">
        <f>G13/C13</f>
        <v>8.72686769285734</v>
      </c>
      <c r="L13" s="35">
        <f>H13/I13*100</f>
        <v>113.35902376364804</v>
      </c>
    </row>
    <row r="14" spans="1:12" ht="27.75" customHeight="1">
      <c r="A14" s="23" t="s">
        <v>39</v>
      </c>
      <c r="B14" s="29">
        <v>2008</v>
      </c>
      <c r="C14" s="30">
        <f>SUM(C29:C33)</f>
        <v>380.6635</v>
      </c>
      <c r="D14" s="31">
        <f>SUM(D29:D33)</f>
        <v>5</v>
      </c>
      <c r="E14" s="31">
        <f>SUM(E29:E33)</f>
        <v>36</v>
      </c>
      <c r="F14" s="31">
        <v>981</v>
      </c>
      <c r="G14" s="31">
        <v>3329</v>
      </c>
      <c r="H14" s="31">
        <v>1752</v>
      </c>
      <c r="I14" s="31">
        <v>1577</v>
      </c>
      <c r="J14" s="35">
        <f>G14/F14</f>
        <v>3.3934760448521915</v>
      </c>
      <c r="K14" s="36">
        <f>G14/C14</f>
        <v>8.745256637423866</v>
      </c>
      <c r="L14" s="35">
        <f>H14/I14*100</f>
        <v>111.09701965757768</v>
      </c>
    </row>
    <row r="15" spans="1:12" ht="27.75" customHeight="1">
      <c r="A15" s="23" t="s">
        <v>40</v>
      </c>
      <c r="B15" s="29">
        <v>2099</v>
      </c>
      <c r="C15" s="30">
        <v>380.6635</v>
      </c>
      <c r="D15" s="31">
        <v>5</v>
      </c>
      <c r="E15" s="31">
        <v>36</v>
      </c>
      <c r="F15" s="31">
        <v>1029</v>
      </c>
      <c r="G15" s="31">
        <v>3526</v>
      </c>
      <c r="H15" s="31">
        <v>1839</v>
      </c>
      <c r="I15" s="31">
        <v>1687</v>
      </c>
      <c r="J15" s="35">
        <v>3.43</v>
      </c>
      <c r="K15" s="36">
        <v>9.26</v>
      </c>
      <c r="L15" s="35">
        <v>109.01</v>
      </c>
    </row>
    <row r="16" spans="1:12" ht="27.75" customHeight="1">
      <c r="A16" s="23" t="s">
        <v>41</v>
      </c>
      <c r="B16" s="29">
        <v>2010</v>
      </c>
      <c r="C16" s="30">
        <v>380.6635</v>
      </c>
      <c r="D16" s="31">
        <v>5</v>
      </c>
      <c r="E16" s="31">
        <v>36</v>
      </c>
      <c r="F16" s="31">
        <v>1048</v>
      </c>
      <c r="G16" s="31">
        <v>3560</v>
      </c>
      <c r="H16" s="31">
        <v>1850</v>
      </c>
      <c r="I16" s="31">
        <v>1710</v>
      </c>
      <c r="J16" s="35">
        <v>3.4</v>
      </c>
      <c r="K16" s="36">
        <v>9.35</v>
      </c>
      <c r="L16" s="35">
        <v>108.19</v>
      </c>
    </row>
    <row r="17" spans="1:12" ht="27.75" customHeight="1">
      <c r="A17" s="40" t="s">
        <v>42</v>
      </c>
      <c r="B17" s="29">
        <v>2011</v>
      </c>
      <c r="C17" s="30">
        <v>308.6635</v>
      </c>
      <c r="D17" s="31">
        <v>5</v>
      </c>
      <c r="E17" s="31">
        <v>36</v>
      </c>
      <c r="F17" s="31">
        <v>1058</v>
      </c>
      <c r="G17" s="31">
        <v>3519</v>
      </c>
      <c r="H17" s="31">
        <v>1829</v>
      </c>
      <c r="I17" s="31">
        <v>1690</v>
      </c>
      <c r="J17" s="35">
        <v>3.33</v>
      </c>
      <c r="K17" s="36">
        <v>9.24</v>
      </c>
      <c r="L17" s="35">
        <v>108.22</v>
      </c>
    </row>
    <row r="18" spans="1:12" ht="27.75" customHeight="1">
      <c r="A18" s="40" t="s">
        <v>43</v>
      </c>
      <c r="B18" s="29">
        <v>2012</v>
      </c>
      <c r="C18" s="30">
        <v>308.6635</v>
      </c>
      <c r="D18" s="31">
        <v>5</v>
      </c>
      <c r="E18" s="31">
        <v>36</v>
      </c>
      <c r="F18" s="31">
        <v>1078</v>
      </c>
      <c r="G18" s="31">
        <v>3520</v>
      </c>
      <c r="H18" s="31">
        <v>1831</v>
      </c>
      <c r="I18" s="31">
        <v>1689</v>
      </c>
      <c r="J18" s="35">
        <v>3.27</v>
      </c>
      <c r="K18" s="36">
        <v>9.25</v>
      </c>
      <c r="L18" s="35">
        <v>108.41</v>
      </c>
    </row>
    <row r="19" spans="1:12" ht="27.75" customHeight="1">
      <c r="A19" s="40" t="s">
        <v>44</v>
      </c>
      <c r="B19" s="29">
        <v>2013</v>
      </c>
      <c r="C19" s="30">
        <f>SUM(C29:C33)</f>
        <v>380.6635</v>
      </c>
      <c r="D19" s="31">
        <v>5</v>
      </c>
      <c r="E19" s="31">
        <v>36</v>
      </c>
      <c r="F19" s="31">
        <v>1098</v>
      </c>
      <c r="G19" s="31">
        <v>3502</v>
      </c>
      <c r="H19" s="31">
        <v>1819</v>
      </c>
      <c r="I19" s="31">
        <v>1683</v>
      </c>
      <c r="J19" s="35">
        <f>G19/F19</f>
        <v>3.1894353369763206</v>
      </c>
      <c r="K19" s="36">
        <f>G19/C19</f>
        <v>9.199726267425167</v>
      </c>
      <c r="L19" s="35">
        <f>H19/I19*100</f>
        <v>108.08080808080808</v>
      </c>
    </row>
    <row r="20" spans="1:12" ht="27.75" customHeight="1">
      <c r="A20" s="40" t="s">
        <v>45</v>
      </c>
      <c r="B20" s="29">
        <v>2014</v>
      </c>
      <c r="C20" s="30">
        <f>SUM(C29:C33)</f>
        <v>380.6635</v>
      </c>
      <c r="D20" s="31">
        <v>5</v>
      </c>
      <c r="E20" s="31">
        <v>36</v>
      </c>
      <c r="F20" s="31">
        <v>1111</v>
      </c>
      <c r="G20" s="31">
        <v>3669</v>
      </c>
      <c r="H20" s="31">
        <v>1895</v>
      </c>
      <c r="I20" s="31">
        <v>1774</v>
      </c>
      <c r="J20" s="35">
        <v>3.3</v>
      </c>
      <c r="K20" s="36">
        <v>9.64</v>
      </c>
      <c r="L20" s="35">
        <v>106.82</v>
      </c>
    </row>
    <row r="21" spans="1:12" ht="27.75" customHeight="1">
      <c r="A21" s="40" t="s">
        <v>46</v>
      </c>
      <c r="B21" s="29">
        <v>2015</v>
      </c>
      <c r="C21" s="30">
        <f>SUM(C29:C34)</f>
        <v>380.6635</v>
      </c>
      <c r="D21" s="31">
        <v>5</v>
      </c>
      <c r="E21" s="31">
        <v>36</v>
      </c>
      <c r="F21" s="31">
        <v>1103</v>
      </c>
      <c r="G21" s="31">
        <f>SUM(H21:I21)</f>
        <v>3586</v>
      </c>
      <c r="H21" s="31">
        <v>1853</v>
      </c>
      <c r="I21" s="31">
        <v>1733</v>
      </c>
      <c r="J21" s="35">
        <v>3.25</v>
      </c>
      <c r="K21" s="36">
        <v>9.42</v>
      </c>
      <c r="L21" s="35">
        <v>106.92</v>
      </c>
    </row>
    <row r="22" spans="1:12" ht="27.75" customHeight="1">
      <c r="A22" s="40" t="s">
        <v>47</v>
      </c>
      <c r="B22" s="29">
        <v>2016</v>
      </c>
      <c r="C22" s="30">
        <v>380.6635</v>
      </c>
      <c r="D22" s="31">
        <v>5</v>
      </c>
      <c r="E22" s="31">
        <v>36</v>
      </c>
      <c r="F22" s="31">
        <v>1121</v>
      </c>
      <c r="G22" s="31">
        <f>H22+I22</f>
        <v>3612</v>
      </c>
      <c r="H22" s="31">
        <v>1855</v>
      </c>
      <c r="I22" s="31">
        <v>1757</v>
      </c>
      <c r="J22" s="35">
        <f>G22/F22</f>
        <v>3.2221231043710974</v>
      </c>
      <c r="K22" s="36">
        <f>G22/C22</f>
        <v>9.488695396327728</v>
      </c>
      <c r="L22" s="35">
        <f aca="true" t="shared" si="0" ref="L22:L33">H22/I22*100</f>
        <v>105.57768924302789</v>
      </c>
    </row>
    <row r="23" spans="1:12" ht="27.75" customHeight="1">
      <c r="A23" s="40" t="s">
        <v>429</v>
      </c>
      <c r="B23" s="29">
        <v>2017</v>
      </c>
      <c r="C23" s="30">
        <v>380.6635</v>
      </c>
      <c r="D23" s="31">
        <v>5</v>
      </c>
      <c r="E23" s="31">
        <v>36</v>
      </c>
      <c r="F23" s="31">
        <v>1121</v>
      </c>
      <c r="G23" s="31">
        <v>3653</v>
      </c>
      <c r="H23" s="31">
        <v>1861</v>
      </c>
      <c r="I23" s="31">
        <v>1792</v>
      </c>
      <c r="J23" s="35">
        <v>3.25</v>
      </c>
      <c r="K23" s="36">
        <f>G23/C23</f>
        <v>9.596402071645954</v>
      </c>
      <c r="L23" s="35">
        <f>H23/I23*100</f>
        <v>103.85044642857142</v>
      </c>
    </row>
    <row r="24" spans="1:12" ht="27.75" customHeight="1">
      <c r="A24" s="40" t="s">
        <v>438</v>
      </c>
      <c r="B24" s="29">
        <v>2018</v>
      </c>
      <c r="C24" s="30">
        <v>380.6635</v>
      </c>
      <c r="D24" s="31">
        <v>5</v>
      </c>
      <c r="E24" s="31">
        <v>36</v>
      </c>
      <c r="F24" s="31">
        <v>1147</v>
      </c>
      <c r="G24" s="31">
        <v>3739</v>
      </c>
      <c r="H24" s="31">
        <v>1890</v>
      </c>
      <c r="I24" s="31">
        <v>1849</v>
      </c>
      <c r="J24" s="35">
        <v>3.26</v>
      </c>
      <c r="K24" s="36">
        <v>9.82</v>
      </c>
      <c r="L24" s="35">
        <v>102.22</v>
      </c>
    </row>
    <row r="25" spans="1:12" ht="27.75" customHeight="1">
      <c r="A25" s="40" t="s">
        <v>444</v>
      </c>
      <c r="B25" s="29">
        <v>2019</v>
      </c>
      <c r="C25" s="30">
        <v>380.6635</v>
      </c>
      <c r="D25" s="31">
        <v>5</v>
      </c>
      <c r="E25" s="31">
        <v>36</v>
      </c>
      <c r="F25" s="31">
        <v>1159</v>
      </c>
      <c r="G25" s="31">
        <v>3703</v>
      </c>
      <c r="H25" s="31">
        <v>1873</v>
      </c>
      <c r="I25" s="31">
        <v>1830</v>
      </c>
      <c r="J25" s="35">
        <v>3.19</v>
      </c>
      <c r="K25" s="36">
        <v>9.73</v>
      </c>
      <c r="L25" s="35">
        <v>102.35</v>
      </c>
    </row>
    <row r="26" spans="1:12" ht="27.75" customHeight="1">
      <c r="A26" s="40" t="s">
        <v>447</v>
      </c>
      <c r="B26" s="29">
        <v>2020</v>
      </c>
      <c r="C26" s="30">
        <v>380.6635</v>
      </c>
      <c r="D26" s="31">
        <v>5</v>
      </c>
      <c r="E26" s="31">
        <v>36</v>
      </c>
      <c r="F26" s="31">
        <v>1170</v>
      </c>
      <c r="G26" s="31">
        <v>3699</v>
      </c>
      <c r="H26" s="31">
        <v>1854</v>
      </c>
      <c r="I26" s="31">
        <v>1845</v>
      </c>
      <c r="J26" s="35">
        <v>3.1615384615384614</v>
      </c>
      <c r="K26" s="36">
        <v>9.717243707368844</v>
      </c>
      <c r="L26" s="35">
        <v>100.48780487804878</v>
      </c>
    </row>
    <row r="27" spans="1:12" ht="27.75" customHeight="1">
      <c r="A27" s="40" t="s">
        <v>453</v>
      </c>
      <c r="B27" s="29">
        <v>2021</v>
      </c>
      <c r="C27" s="30">
        <v>380.6635</v>
      </c>
      <c r="D27" s="31">
        <v>5</v>
      </c>
      <c r="E27" s="31">
        <v>36</v>
      </c>
      <c r="F27" s="31">
        <v>1191</v>
      </c>
      <c r="G27" s="31">
        <v>3663</v>
      </c>
      <c r="H27" s="31">
        <v>1849</v>
      </c>
      <c r="I27" s="31">
        <v>1814</v>
      </c>
      <c r="J27" s="35">
        <v>3.08</v>
      </c>
      <c r="K27" s="36">
        <v>9.62</v>
      </c>
      <c r="L27" s="35">
        <v>101.93</v>
      </c>
    </row>
    <row r="28" spans="1:12" ht="27.75" customHeight="1">
      <c r="A28" s="40" t="s">
        <v>459</v>
      </c>
      <c r="B28" s="29">
        <v>2022</v>
      </c>
      <c r="C28" s="30">
        <f aca="true" t="shared" si="1" ref="C28:I28">SUM(C29:C33)</f>
        <v>380.6635</v>
      </c>
      <c r="D28" s="31">
        <f t="shared" si="1"/>
        <v>5</v>
      </c>
      <c r="E28" s="31">
        <f t="shared" si="1"/>
        <v>36</v>
      </c>
      <c r="F28" s="31">
        <f t="shared" si="1"/>
        <v>1208</v>
      </c>
      <c r="G28" s="31">
        <f t="shared" si="1"/>
        <v>3713</v>
      </c>
      <c r="H28" s="31">
        <f t="shared" si="1"/>
        <v>1861</v>
      </c>
      <c r="I28" s="31">
        <f t="shared" si="1"/>
        <v>1852</v>
      </c>
      <c r="J28" s="35">
        <f aca="true" t="shared" si="2" ref="J28:J33">G28/F28</f>
        <v>3.073675496688742</v>
      </c>
      <c r="K28" s="36">
        <f aca="true" t="shared" si="3" ref="K28:K33">G28/C28</f>
        <v>9.754021596501897</v>
      </c>
      <c r="L28" s="35">
        <f t="shared" si="0"/>
        <v>100.48596112311014</v>
      </c>
    </row>
    <row r="29" spans="1:12" s="47" customFormat="1" ht="27.75" customHeight="1">
      <c r="A29" s="41" t="s">
        <v>48</v>
      </c>
      <c r="B29" s="42"/>
      <c r="C29" s="43">
        <v>120.3873</v>
      </c>
      <c r="D29" s="44">
        <v>1</v>
      </c>
      <c r="E29" s="33">
        <v>13</v>
      </c>
      <c r="F29" s="33">
        <v>500</v>
      </c>
      <c r="G29" s="39">
        <f>SUM(H29,I29)</f>
        <v>1548</v>
      </c>
      <c r="H29" s="39">
        <v>785</v>
      </c>
      <c r="I29" s="39">
        <v>763</v>
      </c>
      <c r="J29" s="45">
        <f>G29/F29</f>
        <v>3.096</v>
      </c>
      <c r="K29" s="46">
        <f>G29/C29</f>
        <v>12.858499193851843</v>
      </c>
      <c r="L29" s="45">
        <f>H29/I29*100</f>
        <v>102.88335517693316</v>
      </c>
    </row>
    <row r="30" spans="1:12" s="47" customFormat="1" ht="27.75" customHeight="1">
      <c r="A30" s="41" t="s">
        <v>49</v>
      </c>
      <c r="B30" s="42"/>
      <c r="C30" s="43">
        <v>68.1174</v>
      </c>
      <c r="D30" s="44">
        <v>1</v>
      </c>
      <c r="E30" s="33">
        <v>8</v>
      </c>
      <c r="F30" s="33">
        <v>227</v>
      </c>
      <c r="G30" s="39">
        <f>SUM(H30,I30)</f>
        <v>725</v>
      </c>
      <c r="H30" s="39">
        <v>346</v>
      </c>
      <c r="I30" s="39">
        <v>379</v>
      </c>
      <c r="J30" s="45">
        <f t="shared" si="2"/>
        <v>3.193832599118943</v>
      </c>
      <c r="K30" s="46">
        <f t="shared" si="3"/>
        <v>10.643389207456538</v>
      </c>
      <c r="L30" s="45">
        <f t="shared" si="0"/>
        <v>91.2928759894459</v>
      </c>
    </row>
    <row r="31" spans="1:12" s="47" customFormat="1" ht="27.75" customHeight="1">
      <c r="A31" s="41" t="s">
        <v>50</v>
      </c>
      <c r="B31" s="42"/>
      <c r="C31" s="43">
        <v>60.874</v>
      </c>
      <c r="D31" s="44">
        <v>1</v>
      </c>
      <c r="E31" s="33">
        <v>5</v>
      </c>
      <c r="F31" s="33">
        <v>210</v>
      </c>
      <c r="G31" s="39">
        <f>SUM(H31,I31)</f>
        <v>670</v>
      </c>
      <c r="H31" s="39">
        <v>337</v>
      </c>
      <c r="I31" s="39">
        <v>333</v>
      </c>
      <c r="J31" s="45">
        <f t="shared" si="2"/>
        <v>3.1904761904761907</v>
      </c>
      <c r="K31" s="46">
        <f t="shared" si="3"/>
        <v>11.00634096658672</v>
      </c>
      <c r="L31" s="45">
        <f t="shared" si="0"/>
        <v>101.2012012012012</v>
      </c>
    </row>
    <row r="32" spans="1:12" s="47" customFormat="1" ht="27.75" customHeight="1">
      <c r="A32" s="41" t="s">
        <v>51</v>
      </c>
      <c r="B32" s="42"/>
      <c r="C32" s="43">
        <v>60.7174</v>
      </c>
      <c r="D32" s="44">
        <v>1</v>
      </c>
      <c r="E32" s="33">
        <v>5</v>
      </c>
      <c r="F32" s="33">
        <v>141</v>
      </c>
      <c r="G32" s="39">
        <f>SUM(H32,I32)</f>
        <v>383</v>
      </c>
      <c r="H32" s="39">
        <v>204</v>
      </c>
      <c r="I32" s="39">
        <v>179</v>
      </c>
      <c r="J32" s="45">
        <f t="shared" si="2"/>
        <v>2.7163120567375887</v>
      </c>
      <c r="K32" s="46">
        <f t="shared" si="3"/>
        <v>6.307911735350987</v>
      </c>
      <c r="L32" s="45">
        <f t="shared" si="0"/>
        <v>113.96648044692736</v>
      </c>
    </row>
    <row r="33" spans="1:12" s="47" customFormat="1" ht="27.75" customHeight="1">
      <c r="A33" s="41" t="s">
        <v>52</v>
      </c>
      <c r="B33" s="42"/>
      <c r="C33" s="43">
        <v>70.5674</v>
      </c>
      <c r="D33" s="44">
        <v>1</v>
      </c>
      <c r="E33" s="33">
        <v>5</v>
      </c>
      <c r="F33" s="33">
        <v>130</v>
      </c>
      <c r="G33" s="39">
        <f>SUM(H33,I33)</f>
        <v>387</v>
      </c>
      <c r="H33" s="39">
        <v>189</v>
      </c>
      <c r="I33" s="39">
        <v>198</v>
      </c>
      <c r="J33" s="45">
        <f t="shared" si="2"/>
        <v>2.976923076923077</v>
      </c>
      <c r="K33" s="46">
        <f t="shared" si="3"/>
        <v>5.484118729044856</v>
      </c>
      <c r="L33" s="45">
        <f t="shared" si="0"/>
        <v>95.45454545454545</v>
      </c>
    </row>
    <row r="34" spans="1:12" ht="20.25" customHeight="1">
      <c r="A34" s="48"/>
      <c r="B34" s="24"/>
      <c r="C34" s="49"/>
      <c r="D34" s="50"/>
      <c r="E34" s="51"/>
      <c r="F34" s="51"/>
      <c r="G34" s="52"/>
      <c r="H34" s="52"/>
      <c r="I34" s="52"/>
      <c r="J34" s="53"/>
      <c r="K34" s="54"/>
      <c r="L34" s="53"/>
    </row>
    <row r="35" spans="1:3" ht="19.5" customHeight="1">
      <c r="A35" s="393" t="s">
        <v>53</v>
      </c>
      <c r="B35" s="393"/>
      <c r="C35" s="393"/>
    </row>
  </sheetData>
  <sheetProtection selectLockedCells="1" selectUnlockedCells="1"/>
  <mergeCells count="12">
    <mergeCell ref="H5:I5"/>
    <mergeCell ref="J5:J6"/>
    <mergeCell ref="A6:B6"/>
    <mergeCell ref="A35:C35"/>
    <mergeCell ref="A2:F2"/>
    <mergeCell ref="G2:L2"/>
    <mergeCell ref="A4:B4"/>
    <mergeCell ref="H4:I4"/>
    <mergeCell ref="A5:B5"/>
    <mergeCell ref="D5:D6"/>
    <mergeCell ref="E5:E6"/>
    <mergeCell ref="F5:F6"/>
  </mergeCells>
  <printOptions horizontalCentered="1"/>
  <pageMargins left="0.7875" right="0.7875" top="0.5902777777777778" bottom="0.5097222222222222" header="0.5118055555555555" footer="0.5118055555555555"/>
  <pageSetup horizontalDpi="300" verticalDpi="3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7"/>
  <sheetViews>
    <sheetView tabSelected="1" zoomScalePageLayoutView="0" workbookViewId="0" topLeftCell="A1">
      <pane xSplit="2" ySplit="6" topLeftCell="D30" activePane="bottomRight" state="frozen"/>
      <selection pane="topLeft" activeCell="A1" sqref="A1"/>
      <selection pane="topRight" activeCell="C1" sqref="C1"/>
      <selection pane="bottomLeft" activeCell="A19" sqref="A19"/>
      <selection pane="bottomRight" activeCell="K38" sqref="K38"/>
    </sheetView>
  </sheetViews>
  <sheetFormatPr defaultColWidth="4.99609375" defaultRowHeight="19.5" customHeight="1"/>
  <cols>
    <col min="1" max="1" width="9.77734375" style="329" customWidth="1"/>
    <col min="2" max="2" width="11.3359375" style="329" customWidth="1"/>
    <col min="3" max="3" width="6.5546875" style="329" customWidth="1"/>
    <col min="4" max="7" width="9.5546875" style="329" customWidth="1"/>
    <col min="8" max="8" width="9.5546875" style="330" customWidth="1"/>
    <col min="9" max="9" width="9.99609375" style="329" customWidth="1"/>
    <col min="10" max="10" width="9.77734375" style="329" customWidth="1"/>
    <col min="11" max="14" width="9.10546875" style="329" customWidth="1"/>
    <col min="15" max="15" width="4.99609375" style="330" customWidth="1"/>
    <col min="16" max="16384" width="4.99609375" style="329" customWidth="1"/>
  </cols>
  <sheetData>
    <row r="1" spans="1:27" s="234" customFormat="1" ht="19.5" customHeight="1">
      <c r="A1" s="307" t="s">
        <v>354</v>
      </c>
      <c r="B1" s="239"/>
      <c r="C1" s="233"/>
      <c r="H1" s="233"/>
      <c r="M1" s="511" t="s">
        <v>355</v>
      </c>
      <c r="N1" s="511"/>
      <c r="AA1" s="241"/>
    </row>
    <row r="2" spans="1:14" s="244" customFormat="1" ht="27" customHeight="1">
      <c r="A2" s="235"/>
      <c r="B2" s="235"/>
      <c r="C2" s="331"/>
      <c r="D2" s="331" t="s">
        <v>435</v>
      </c>
      <c r="E2" s="331"/>
      <c r="F2" s="331"/>
      <c r="G2" s="331"/>
      <c r="H2" s="498" t="s">
        <v>356</v>
      </c>
      <c r="I2" s="498"/>
      <c r="J2" s="498"/>
      <c r="K2" s="498"/>
      <c r="L2" s="498"/>
      <c r="M2" s="498"/>
      <c r="N2" s="498"/>
    </row>
    <row r="3" spans="1:14" s="234" customFormat="1" ht="15.75" customHeight="1">
      <c r="A3" s="241" t="s">
        <v>4</v>
      </c>
      <c r="H3" s="233"/>
      <c r="N3" s="246" t="s">
        <v>273</v>
      </c>
    </row>
    <row r="4" spans="1:14" s="245" customFormat="1" ht="18" customHeight="1">
      <c r="A4" s="500" t="s">
        <v>357</v>
      </c>
      <c r="B4" s="500"/>
      <c r="C4" s="502" t="s">
        <v>358</v>
      </c>
      <c r="D4" s="502"/>
      <c r="E4" s="502"/>
      <c r="F4" s="332" t="s">
        <v>359</v>
      </c>
      <c r="G4" s="333"/>
      <c r="H4" s="333"/>
      <c r="I4" s="512" t="s">
        <v>360</v>
      </c>
      <c r="J4" s="512"/>
      <c r="K4" s="512"/>
      <c r="L4" s="512"/>
      <c r="M4" s="512"/>
      <c r="N4" s="512"/>
    </row>
    <row r="5" spans="1:14" s="248" customFormat="1" ht="18" customHeight="1">
      <c r="A5" s="500"/>
      <c r="B5" s="500"/>
      <c r="C5" s="334" t="s">
        <v>96</v>
      </c>
      <c r="D5" s="282" t="s">
        <v>361</v>
      </c>
      <c r="E5" s="282" t="s">
        <v>362</v>
      </c>
      <c r="F5" s="513" t="s">
        <v>276</v>
      </c>
      <c r="G5" s="513"/>
      <c r="H5" s="269" t="s">
        <v>102</v>
      </c>
      <c r="I5" s="514" t="s">
        <v>363</v>
      </c>
      <c r="J5" s="514"/>
      <c r="K5" s="514"/>
      <c r="L5" s="515" t="s">
        <v>364</v>
      </c>
      <c r="M5" s="515"/>
      <c r="N5" s="515"/>
    </row>
    <row r="6" spans="1:14" s="245" customFormat="1" ht="36.75" customHeight="1">
      <c r="A6" s="483" t="s">
        <v>365</v>
      </c>
      <c r="B6" s="483"/>
      <c r="C6" s="250" t="s">
        <v>102</v>
      </c>
      <c r="D6" s="335" t="s">
        <v>366</v>
      </c>
      <c r="E6" s="335" t="s">
        <v>367</v>
      </c>
      <c r="F6" s="336" t="s">
        <v>368</v>
      </c>
      <c r="G6" s="337" t="s">
        <v>369</v>
      </c>
      <c r="H6" s="337" t="s">
        <v>370</v>
      </c>
      <c r="I6" s="336" t="s">
        <v>368</v>
      </c>
      <c r="J6" s="337" t="s">
        <v>369</v>
      </c>
      <c r="K6" s="337" t="s">
        <v>370</v>
      </c>
      <c r="L6" s="336" t="s">
        <v>368</v>
      </c>
      <c r="M6" s="337" t="s">
        <v>369</v>
      </c>
      <c r="N6" s="337" t="s">
        <v>370</v>
      </c>
    </row>
    <row r="7" spans="1:15" ht="27.75" customHeight="1" hidden="1">
      <c r="A7" s="248" t="s">
        <v>350</v>
      </c>
      <c r="B7" s="29">
        <v>1999</v>
      </c>
      <c r="C7" s="107">
        <f aca="true" t="shared" si="0" ref="C7:C16">SUM(D7:E7)</f>
        <v>790</v>
      </c>
      <c r="D7" s="338">
        <v>45</v>
      </c>
      <c r="E7" s="338">
        <v>745</v>
      </c>
      <c r="F7" s="339">
        <f aca="true" t="shared" si="1" ref="F7:F15">SUM(G7:H7)</f>
        <v>3084</v>
      </c>
      <c r="G7" s="339">
        <f aca="true" t="shared" si="2" ref="G7:G15">SUM(J7,M7)</f>
        <v>1664</v>
      </c>
      <c r="H7" s="339">
        <f aca="true" t="shared" si="3" ref="H7:H15">SUM(K7,N7)</f>
        <v>1420</v>
      </c>
      <c r="I7" s="339">
        <f aca="true" t="shared" si="4" ref="I7:I15">SUM(J7:K7)</f>
        <v>215</v>
      </c>
      <c r="J7" s="340">
        <v>94</v>
      </c>
      <c r="K7" s="340">
        <v>121</v>
      </c>
      <c r="L7" s="339">
        <f aca="true" t="shared" si="5" ref="L7:L15">SUM(M7:N7)</f>
        <v>2869</v>
      </c>
      <c r="M7" s="340">
        <v>1570</v>
      </c>
      <c r="N7" s="340">
        <v>1299</v>
      </c>
      <c r="O7" s="329"/>
    </row>
    <row r="8" spans="1:15" ht="27.75" customHeight="1" hidden="1">
      <c r="A8" s="248" t="s">
        <v>351</v>
      </c>
      <c r="B8" s="29">
        <v>2000</v>
      </c>
      <c r="C8" s="107">
        <f t="shared" si="0"/>
        <v>812</v>
      </c>
      <c r="D8" s="338">
        <v>47</v>
      </c>
      <c r="E8" s="338">
        <v>765</v>
      </c>
      <c r="F8" s="339">
        <f t="shared" si="1"/>
        <v>3073</v>
      </c>
      <c r="G8" s="339">
        <f t="shared" si="2"/>
        <v>1658</v>
      </c>
      <c r="H8" s="339">
        <f t="shared" si="3"/>
        <v>1415</v>
      </c>
      <c r="I8" s="339">
        <f t="shared" si="4"/>
        <v>221</v>
      </c>
      <c r="J8" s="340">
        <v>95</v>
      </c>
      <c r="K8" s="340">
        <v>126</v>
      </c>
      <c r="L8" s="339">
        <f t="shared" si="5"/>
        <v>2852</v>
      </c>
      <c r="M8" s="340">
        <v>1563</v>
      </c>
      <c r="N8" s="340">
        <v>1289</v>
      </c>
      <c r="O8" s="329"/>
    </row>
    <row r="9" spans="1:15" ht="24.75" customHeight="1" hidden="1">
      <c r="A9" s="248" t="s">
        <v>310</v>
      </c>
      <c r="B9" s="29">
        <v>2001</v>
      </c>
      <c r="C9" s="107">
        <f t="shared" si="0"/>
        <v>824</v>
      </c>
      <c r="D9" s="338">
        <v>47</v>
      </c>
      <c r="E9" s="338">
        <v>777</v>
      </c>
      <c r="F9" s="339">
        <f t="shared" si="1"/>
        <v>3163</v>
      </c>
      <c r="G9" s="339">
        <f t="shared" si="2"/>
        <v>1689</v>
      </c>
      <c r="H9" s="339">
        <f t="shared" si="3"/>
        <v>1474</v>
      </c>
      <c r="I9" s="339">
        <f t="shared" si="4"/>
        <v>238</v>
      </c>
      <c r="J9" s="340">
        <v>106</v>
      </c>
      <c r="K9" s="340">
        <v>132</v>
      </c>
      <c r="L9" s="339">
        <f t="shared" si="5"/>
        <v>2925</v>
      </c>
      <c r="M9" s="340">
        <v>1583</v>
      </c>
      <c r="N9" s="340">
        <v>1342</v>
      </c>
      <c r="O9" s="329"/>
    </row>
    <row r="10" spans="1:15" ht="24.75" customHeight="1" hidden="1">
      <c r="A10" s="248" t="s">
        <v>311</v>
      </c>
      <c r="B10" s="29">
        <v>2002</v>
      </c>
      <c r="C10" s="107">
        <f t="shared" si="0"/>
        <v>848</v>
      </c>
      <c r="D10" s="107">
        <v>49</v>
      </c>
      <c r="E10" s="107">
        <v>799</v>
      </c>
      <c r="F10" s="339">
        <f t="shared" si="1"/>
        <v>3212</v>
      </c>
      <c r="G10" s="339">
        <f t="shared" si="2"/>
        <v>1710</v>
      </c>
      <c r="H10" s="339">
        <f t="shared" si="3"/>
        <v>1502</v>
      </c>
      <c r="I10" s="339">
        <f t="shared" si="4"/>
        <v>249</v>
      </c>
      <c r="J10" s="339">
        <v>116</v>
      </c>
      <c r="K10" s="339">
        <v>133</v>
      </c>
      <c r="L10" s="339">
        <f t="shared" si="5"/>
        <v>2963</v>
      </c>
      <c r="M10" s="339">
        <v>1594</v>
      </c>
      <c r="N10" s="339">
        <v>1369</v>
      </c>
      <c r="O10" s="329"/>
    </row>
    <row r="11" spans="1:15" ht="24.75" customHeight="1" hidden="1">
      <c r="A11" s="248" t="s">
        <v>312</v>
      </c>
      <c r="B11" s="29">
        <v>2003</v>
      </c>
      <c r="C11" s="107">
        <f t="shared" si="0"/>
        <v>879</v>
      </c>
      <c r="D11" s="107">
        <v>49</v>
      </c>
      <c r="E11" s="107">
        <v>830</v>
      </c>
      <c r="F11" s="339">
        <f t="shared" si="1"/>
        <v>3210</v>
      </c>
      <c r="G11" s="339">
        <f t="shared" si="2"/>
        <v>1699</v>
      </c>
      <c r="H11" s="339">
        <f t="shared" si="3"/>
        <v>1511</v>
      </c>
      <c r="I11" s="339">
        <f t="shared" si="4"/>
        <v>236</v>
      </c>
      <c r="J11" s="339">
        <v>113</v>
      </c>
      <c r="K11" s="339">
        <v>123</v>
      </c>
      <c r="L11" s="339">
        <f t="shared" si="5"/>
        <v>2974</v>
      </c>
      <c r="M11" s="339">
        <v>1586</v>
      </c>
      <c r="N11" s="339">
        <v>1388</v>
      </c>
      <c r="O11" s="329"/>
    </row>
    <row r="12" spans="1:15" ht="24.75" customHeight="1">
      <c r="A12" s="248" t="s">
        <v>313</v>
      </c>
      <c r="B12" s="29">
        <v>2004</v>
      </c>
      <c r="C12" s="107">
        <f t="shared" si="0"/>
        <v>919</v>
      </c>
      <c r="D12" s="107">
        <v>54</v>
      </c>
      <c r="E12" s="107">
        <v>865</v>
      </c>
      <c r="F12" s="339">
        <f t="shared" si="1"/>
        <v>3205</v>
      </c>
      <c r="G12" s="339">
        <f t="shared" si="2"/>
        <v>1693</v>
      </c>
      <c r="H12" s="339">
        <f t="shared" si="3"/>
        <v>1512</v>
      </c>
      <c r="I12" s="339">
        <f t="shared" si="4"/>
        <v>246</v>
      </c>
      <c r="J12" s="339">
        <v>112</v>
      </c>
      <c r="K12" s="339">
        <v>134</v>
      </c>
      <c r="L12" s="339">
        <f t="shared" si="5"/>
        <v>2959</v>
      </c>
      <c r="M12" s="339">
        <v>1581</v>
      </c>
      <c r="N12" s="339">
        <v>1378</v>
      </c>
      <c r="O12" s="329"/>
    </row>
    <row r="13" spans="1:15" ht="24.75" customHeight="1">
      <c r="A13" s="248" t="s">
        <v>314</v>
      </c>
      <c r="B13" s="29">
        <v>2005</v>
      </c>
      <c r="C13" s="107">
        <f t="shared" si="0"/>
        <v>939</v>
      </c>
      <c r="D13" s="107">
        <v>55</v>
      </c>
      <c r="E13" s="107">
        <v>884</v>
      </c>
      <c r="F13" s="339">
        <f t="shared" si="1"/>
        <v>3249</v>
      </c>
      <c r="G13" s="339">
        <f t="shared" si="2"/>
        <v>1701</v>
      </c>
      <c r="H13" s="339">
        <f t="shared" si="3"/>
        <v>1548</v>
      </c>
      <c r="I13" s="339">
        <f t="shared" si="4"/>
        <v>273</v>
      </c>
      <c r="J13" s="107">
        <v>116</v>
      </c>
      <c r="K13" s="107">
        <v>157</v>
      </c>
      <c r="L13" s="339">
        <f t="shared" si="5"/>
        <v>2976</v>
      </c>
      <c r="M13" s="339">
        <v>1585</v>
      </c>
      <c r="N13" s="339">
        <v>1391</v>
      </c>
      <c r="O13" s="329"/>
    </row>
    <row r="14" spans="1:15" ht="24.75" customHeight="1">
      <c r="A14" s="248" t="s">
        <v>327</v>
      </c>
      <c r="B14" s="29">
        <v>2006</v>
      </c>
      <c r="C14" s="107">
        <f t="shared" si="0"/>
        <v>942</v>
      </c>
      <c r="D14" s="107">
        <v>44</v>
      </c>
      <c r="E14" s="107">
        <v>898</v>
      </c>
      <c r="F14" s="339">
        <f t="shared" si="1"/>
        <v>3187</v>
      </c>
      <c r="G14" s="339">
        <f t="shared" si="2"/>
        <v>1687</v>
      </c>
      <c r="H14" s="339">
        <f t="shared" si="3"/>
        <v>1500</v>
      </c>
      <c r="I14" s="339">
        <f t="shared" si="4"/>
        <v>229</v>
      </c>
      <c r="J14" s="107">
        <v>103</v>
      </c>
      <c r="K14" s="107">
        <v>126</v>
      </c>
      <c r="L14" s="339">
        <f t="shared" si="5"/>
        <v>2958</v>
      </c>
      <c r="M14" s="339">
        <v>1584</v>
      </c>
      <c r="N14" s="339">
        <v>1374</v>
      </c>
      <c r="O14" s="329"/>
    </row>
    <row r="15" spans="1:15" ht="24.75" customHeight="1">
      <c r="A15" s="248" t="s">
        <v>332</v>
      </c>
      <c r="B15" s="29">
        <v>2007</v>
      </c>
      <c r="C15" s="107">
        <f t="shared" si="0"/>
        <v>957</v>
      </c>
      <c r="D15" s="107">
        <v>46</v>
      </c>
      <c r="E15" s="107">
        <v>911</v>
      </c>
      <c r="F15" s="339">
        <f t="shared" si="1"/>
        <v>3171</v>
      </c>
      <c r="G15" s="339">
        <f t="shared" si="2"/>
        <v>1684</v>
      </c>
      <c r="H15" s="339">
        <f t="shared" si="3"/>
        <v>1487</v>
      </c>
      <c r="I15" s="339">
        <f t="shared" si="4"/>
        <v>232</v>
      </c>
      <c r="J15" s="107">
        <v>105</v>
      </c>
      <c r="K15" s="107">
        <v>127</v>
      </c>
      <c r="L15" s="339">
        <f t="shared" si="5"/>
        <v>2939</v>
      </c>
      <c r="M15" s="339">
        <v>1579</v>
      </c>
      <c r="N15" s="339">
        <v>1360</v>
      </c>
      <c r="O15" s="329"/>
    </row>
    <row r="16" spans="1:15" ht="24.75" customHeight="1">
      <c r="A16" s="248" t="s">
        <v>333</v>
      </c>
      <c r="B16" s="29">
        <v>2008</v>
      </c>
      <c r="C16" s="107">
        <f t="shared" si="0"/>
        <v>961</v>
      </c>
      <c r="D16" s="107">
        <v>50</v>
      </c>
      <c r="E16" s="107">
        <v>911</v>
      </c>
      <c r="F16" s="339">
        <v>3178</v>
      </c>
      <c r="G16" s="339">
        <v>1675</v>
      </c>
      <c r="H16" s="339">
        <v>1503</v>
      </c>
      <c r="I16" s="339">
        <v>243</v>
      </c>
      <c r="J16" s="107">
        <v>107</v>
      </c>
      <c r="K16" s="107">
        <v>136</v>
      </c>
      <c r="L16" s="339">
        <v>2935</v>
      </c>
      <c r="M16" s="339">
        <v>1568</v>
      </c>
      <c r="N16" s="339">
        <v>1367</v>
      </c>
      <c r="O16" s="329"/>
    </row>
    <row r="17" spans="1:15" ht="24.75" customHeight="1">
      <c r="A17" s="248" t="s">
        <v>352</v>
      </c>
      <c r="B17" s="29">
        <v>2009</v>
      </c>
      <c r="C17" s="107">
        <v>1006</v>
      </c>
      <c r="D17" s="107">
        <v>54</v>
      </c>
      <c r="E17" s="107">
        <v>952</v>
      </c>
      <c r="F17" s="339">
        <v>3367</v>
      </c>
      <c r="G17" s="339">
        <v>1764</v>
      </c>
      <c r="H17" s="339">
        <v>1603</v>
      </c>
      <c r="I17" s="339">
        <v>274</v>
      </c>
      <c r="J17" s="107">
        <v>124</v>
      </c>
      <c r="K17" s="107">
        <v>150</v>
      </c>
      <c r="L17" s="339">
        <v>3093</v>
      </c>
      <c r="M17" s="339">
        <v>1640</v>
      </c>
      <c r="N17" s="339">
        <v>1453</v>
      </c>
      <c r="O17" s="329"/>
    </row>
    <row r="18" spans="1:15" ht="24.75" customHeight="1">
      <c r="A18" s="248" t="s">
        <v>353</v>
      </c>
      <c r="B18" s="29">
        <v>2010</v>
      </c>
      <c r="C18" s="107">
        <v>1024</v>
      </c>
      <c r="D18" s="107">
        <v>56</v>
      </c>
      <c r="E18" s="107">
        <v>968</v>
      </c>
      <c r="F18" s="339">
        <v>3397</v>
      </c>
      <c r="G18" s="339">
        <v>1771</v>
      </c>
      <c r="H18" s="339">
        <v>1626</v>
      </c>
      <c r="I18" s="339">
        <v>292</v>
      </c>
      <c r="J18" s="107">
        <v>137</v>
      </c>
      <c r="K18" s="107">
        <v>155</v>
      </c>
      <c r="L18" s="339">
        <v>3105</v>
      </c>
      <c r="M18" s="339">
        <v>1634</v>
      </c>
      <c r="N18" s="339">
        <v>1471</v>
      </c>
      <c r="O18" s="329"/>
    </row>
    <row r="19" spans="1:15" ht="24.75" customHeight="1">
      <c r="A19" s="248" t="s">
        <v>42</v>
      </c>
      <c r="B19" s="29">
        <v>2011</v>
      </c>
      <c r="C19" s="107">
        <v>1033</v>
      </c>
      <c r="D19" s="107">
        <v>61</v>
      </c>
      <c r="E19" s="107">
        <v>972</v>
      </c>
      <c r="F19" s="339">
        <v>3373</v>
      </c>
      <c r="G19" s="339">
        <v>1758</v>
      </c>
      <c r="H19" s="339">
        <v>1615</v>
      </c>
      <c r="I19" s="339">
        <v>290</v>
      </c>
      <c r="J19" s="107">
        <v>133</v>
      </c>
      <c r="K19" s="107">
        <v>157</v>
      </c>
      <c r="L19" s="339">
        <v>3083</v>
      </c>
      <c r="M19" s="339">
        <v>1625</v>
      </c>
      <c r="N19" s="339">
        <v>1458</v>
      </c>
      <c r="O19" s="329"/>
    </row>
    <row r="20" spans="1:15" ht="24.75" customHeight="1">
      <c r="A20" s="248" t="s">
        <v>43</v>
      </c>
      <c r="B20" s="29">
        <v>2012</v>
      </c>
      <c r="C20" s="107">
        <v>1049</v>
      </c>
      <c r="D20" s="107">
        <v>60</v>
      </c>
      <c r="E20" s="107">
        <v>989</v>
      </c>
      <c r="F20" s="339">
        <f>SUM(G20:H20)</f>
        <v>3368</v>
      </c>
      <c r="G20" s="339">
        <f>J20+M20</f>
        <v>1760</v>
      </c>
      <c r="H20" s="339">
        <f>K20+N20</f>
        <v>1608</v>
      </c>
      <c r="I20" s="339">
        <f>SUM(J20:K20)</f>
        <v>295</v>
      </c>
      <c r="J20" s="107">
        <v>131</v>
      </c>
      <c r="K20" s="107">
        <v>164</v>
      </c>
      <c r="L20" s="339">
        <f>SUM(M20:N20)</f>
        <v>3073</v>
      </c>
      <c r="M20" s="339">
        <v>1629</v>
      </c>
      <c r="N20" s="339">
        <v>1444</v>
      </c>
      <c r="O20" s="329"/>
    </row>
    <row r="21" spans="1:15" ht="24.75" customHeight="1">
      <c r="A21" s="248" t="s">
        <v>44</v>
      </c>
      <c r="B21" s="29">
        <v>2013</v>
      </c>
      <c r="C21" s="107">
        <v>1073</v>
      </c>
      <c r="D21" s="107">
        <v>66</v>
      </c>
      <c r="E21" s="107">
        <v>1007</v>
      </c>
      <c r="F21" s="339">
        <v>3372</v>
      </c>
      <c r="G21" s="339">
        <v>1759</v>
      </c>
      <c r="H21" s="339">
        <v>1613</v>
      </c>
      <c r="I21" s="339">
        <v>300</v>
      </c>
      <c r="J21" s="107">
        <v>131</v>
      </c>
      <c r="K21" s="107">
        <v>169</v>
      </c>
      <c r="L21" s="339">
        <v>3072</v>
      </c>
      <c r="M21" s="339">
        <v>1628</v>
      </c>
      <c r="N21" s="339">
        <v>1444</v>
      </c>
      <c r="O21" s="329"/>
    </row>
    <row r="22" spans="1:15" ht="24.75" customHeight="1">
      <c r="A22" s="248" t="s">
        <v>45</v>
      </c>
      <c r="B22" s="29">
        <v>2014</v>
      </c>
      <c r="C22" s="107">
        <v>1093</v>
      </c>
      <c r="D22" s="107">
        <v>72</v>
      </c>
      <c r="E22" s="107">
        <v>1021</v>
      </c>
      <c r="F22" s="339">
        <v>3535</v>
      </c>
      <c r="G22" s="339">
        <v>1833</v>
      </c>
      <c r="H22" s="339">
        <v>1702</v>
      </c>
      <c r="I22" s="339">
        <v>328</v>
      </c>
      <c r="J22" s="107">
        <v>143</v>
      </c>
      <c r="K22" s="107">
        <v>185</v>
      </c>
      <c r="L22" s="339">
        <v>3207</v>
      </c>
      <c r="M22" s="339">
        <v>1690</v>
      </c>
      <c r="N22" s="339">
        <v>1517</v>
      </c>
      <c r="O22" s="329"/>
    </row>
    <row r="23" spans="1:15" ht="24.75" customHeight="1">
      <c r="A23" s="248" t="s">
        <v>46</v>
      </c>
      <c r="B23" s="29">
        <v>2015</v>
      </c>
      <c r="C23" s="107">
        <f aca="true" t="shared" si="6" ref="C23:C35">SUM(D23:E23)</f>
        <v>1086</v>
      </c>
      <c r="D23" s="107">
        <v>71</v>
      </c>
      <c r="E23" s="107">
        <v>1015</v>
      </c>
      <c r="F23" s="339">
        <f aca="true" t="shared" si="7" ref="F23:F35">SUM(G23:H23)</f>
        <v>3464</v>
      </c>
      <c r="G23" s="339">
        <f>J23+M23</f>
        <v>1798</v>
      </c>
      <c r="H23" s="339">
        <f>K23+N23</f>
        <v>1666</v>
      </c>
      <c r="I23" s="339">
        <f aca="true" t="shared" si="8" ref="I23:I35">SUM(J23:K23)</f>
        <v>305</v>
      </c>
      <c r="J23" s="107">
        <v>132</v>
      </c>
      <c r="K23" s="107">
        <v>173</v>
      </c>
      <c r="L23" s="339">
        <f aca="true" t="shared" si="9" ref="L23:L35">SUM(M23:N23)</f>
        <v>3159</v>
      </c>
      <c r="M23" s="339">
        <v>1666</v>
      </c>
      <c r="N23" s="339">
        <v>1493</v>
      </c>
      <c r="O23" s="329"/>
    </row>
    <row r="24" spans="1:15" ht="24.75" customHeight="1">
      <c r="A24" s="248" t="s">
        <v>47</v>
      </c>
      <c r="B24" s="29">
        <v>2016</v>
      </c>
      <c r="C24" s="107">
        <f t="shared" si="6"/>
        <v>1101</v>
      </c>
      <c r="D24" s="107">
        <v>76</v>
      </c>
      <c r="E24" s="107">
        <v>1025</v>
      </c>
      <c r="F24" s="339">
        <f>G24+H24</f>
        <v>3481</v>
      </c>
      <c r="G24" s="339">
        <v>1799</v>
      </c>
      <c r="H24" s="339">
        <v>1682</v>
      </c>
      <c r="I24" s="339">
        <f>J24+K24</f>
        <v>307</v>
      </c>
      <c r="J24" s="107">
        <v>135</v>
      </c>
      <c r="K24" s="107">
        <v>172</v>
      </c>
      <c r="L24" s="339">
        <f>M24+N24</f>
        <v>3174</v>
      </c>
      <c r="M24" s="339">
        <v>1664</v>
      </c>
      <c r="N24" s="339">
        <v>1510</v>
      </c>
      <c r="O24" s="329"/>
    </row>
    <row r="25" spans="1:15" ht="24.75" customHeight="1">
      <c r="A25" s="248" t="s">
        <v>429</v>
      </c>
      <c r="B25" s="29">
        <v>2017</v>
      </c>
      <c r="C25" s="107">
        <f>SUM(D25:E25)</f>
        <v>1104</v>
      </c>
      <c r="D25" s="107">
        <v>77</v>
      </c>
      <c r="E25" s="107">
        <v>1027</v>
      </c>
      <c r="F25" s="339">
        <f>G25+H25</f>
        <v>3521</v>
      </c>
      <c r="G25" s="339">
        <v>1807</v>
      </c>
      <c r="H25" s="339">
        <v>1714</v>
      </c>
      <c r="I25" s="339">
        <f>J25+K25</f>
        <v>319</v>
      </c>
      <c r="J25" s="107">
        <v>132</v>
      </c>
      <c r="K25" s="107">
        <v>187</v>
      </c>
      <c r="L25" s="339">
        <f>M25+N25</f>
        <v>3202</v>
      </c>
      <c r="M25" s="339">
        <v>1675</v>
      </c>
      <c r="N25" s="339">
        <v>1527</v>
      </c>
      <c r="O25" s="329"/>
    </row>
    <row r="26" spans="1:15" ht="24.75" customHeight="1">
      <c r="A26" s="248" t="s">
        <v>443</v>
      </c>
      <c r="B26" s="29">
        <v>2018</v>
      </c>
      <c r="C26" s="107">
        <f t="shared" si="6"/>
        <v>1126</v>
      </c>
      <c r="D26" s="107">
        <v>77</v>
      </c>
      <c r="E26" s="107">
        <v>1049</v>
      </c>
      <c r="F26" s="339">
        <f>G26+H26</f>
        <v>3609</v>
      </c>
      <c r="G26" s="339">
        <v>1836</v>
      </c>
      <c r="H26" s="339">
        <v>1773</v>
      </c>
      <c r="I26" s="339">
        <f>J26+K26</f>
        <v>324</v>
      </c>
      <c r="J26" s="107">
        <v>129</v>
      </c>
      <c r="K26" s="107">
        <v>195</v>
      </c>
      <c r="L26" s="339">
        <f>M26+N26</f>
        <v>3285</v>
      </c>
      <c r="M26" s="339">
        <v>1707</v>
      </c>
      <c r="N26" s="339">
        <v>1578</v>
      </c>
      <c r="O26" s="329"/>
    </row>
    <row r="27" spans="1:15" ht="24.75" customHeight="1">
      <c r="A27" s="248" t="s">
        <v>444</v>
      </c>
      <c r="B27" s="29">
        <v>2019</v>
      </c>
      <c r="C27" s="107">
        <f>SUM(D27:E27)</f>
        <v>1137</v>
      </c>
      <c r="D27" s="107">
        <v>81</v>
      </c>
      <c r="E27" s="107">
        <v>1056</v>
      </c>
      <c r="F27" s="339">
        <f>G27+H27</f>
        <v>3576</v>
      </c>
      <c r="G27" s="339">
        <v>1820</v>
      </c>
      <c r="H27" s="339">
        <v>1756</v>
      </c>
      <c r="I27" s="339">
        <f>J27+K27</f>
        <v>318</v>
      </c>
      <c r="J27" s="107">
        <v>124</v>
      </c>
      <c r="K27" s="107">
        <v>194</v>
      </c>
      <c r="L27" s="339">
        <f>M27+N27</f>
        <v>3258</v>
      </c>
      <c r="M27" s="339">
        <v>1696</v>
      </c>
      <c r="N27" s="339">
        <v>1562</v>
      </c>
      <c r="O27" s="329"/>
    </row>
    <row r="28" spans="1:15" ht="24.75" customHeight="1">
      <c r="A28" s="248" t="s">
        <v>447</v>
      </c>
      <c r="B28" s="29">
        <v>2020</v>
      </c>
      <c r="C28" s="107">
        <v>1150</v>
      </c>
      <c r="D28" s="107">
        <v>88</v>
      </c>
      <c r="E28" s="107">
        <v>1062</v>
      </c>
      <c r="F28" s="339">
        <v>3577</v>
      </c>
      <c r="G28" s="339">
        <v>1808</v>
      </c>
      <c r="H28" s="339">
        <v>1769</v>
      </c>
      <c r="I28" s="339">
        <v>318</v>
      </c>
      <c r="J28" s="107">
        <v>127</v>
      </c>
      <c r="K28" s="107">
        <v>191</v>
      </c>
      <c r="L28" s="339">
        <v>3259</v>
      </c>
      <c r="M28" s="339">
        <v>1681</v>
      </c>
      <c r="N28" s="339">
        <v>1578</v>
      </c>
      <c r="O28" s="329"/>
    </row>
    <row r="29" spans="1:15" ht="24.75" customHeight="1">
      <c r="A29" s="248" t="s">
        <v>453</v>
      </c>
      <c r="B29" s="29">
        <v>2021</v>
      </c>
      <c r="C29" s="107">
        <v>1171</v>
      </c>
      <c r="D29" s="107">
        <v>88</v>
      </c>
      <c r="E29" s="107">
        <v>1083</v>
      </c>
      <c r="F29" s="339">
        <v>3548</v>
      </c>
      <c r="G29" s="339">
        <v>1086</v>
      </c>
      <c r="H29" s="339">
        <v>1742</v>
      </c>
      <c r="I29" s="339">
        <v>324</v>
      </c>
      <c r="J29" s="107">
        <v>133</v>
      </c>
      <c r="K29" s="107">
        <v>191</v>
      </c>
      <c r="L29" s="339">
        <v>3224</v>
      </c>
      <c r="M29" s="339">
        <v>1673</v>
      </c>
      <c r="N29" s="339">
        <v>1551</v>
      </c>
      <c r="O29" s="329"/>
    </row>
    <row r="30" spans="1:15" ht="24" customHeight="1">
      <c r="A30" s="248" t="s">
        <v>459</v>
      </c>
      <c r="B30" s="29">
        <v>2022</v>
      </c>
      <c r="C30" s="107">
        <f>SUM(D30:E30)</f>
        <v>1188</v>
      </c>
      <c r="D30" s="107">
        <f>SUM(D31:D35)</f>
        <v>87</v>
      </c>
      <c r="E30" s="107">
        <f>SUM(E31:E35)</f>
        <v>1101</v>
      </c>
      <c r="F30" s="339">
        <f t="shared" si="7"/>
        <v>3583</v>
      </c>
      <c r="G30" s="339">
        <f aca="true" t="shared" si="10" ref="G30:G35">SUM(J30,M30)</f>
        <v>1812</v>
      </c>
      <c r="H30" s="339">
        <f aca="true" t="shared" si="11" ref="H30:H35">SUM(K30,N30)</f>
        <v>1771</v>
      </c>
      <c r="I30" s="339">
        <f t="shared" si="8"/>
        <v>329</v>
      </c>
      <c r="J30" s="107">
        <f>SUM(J31:J36)</f>
        <v>132</v>
      </c>
      <c r="K30" s="107">
        <f>SUM(K31:K35)</f>
        <v>197</v>
      </c>
      <c r="L30" s="339">
        <f t="shared" si="9"/>
        <v>3254</v>
      </c>
      <c r="M30" s="339">
        <f>SUM(M31:M35)</f>
        <v>1680</v>
      </c>
      <c r="N30" s="339">
        <f>SUM(N31:N35)</f>
        <v>1574</v>
      </c>
      <c r="O30" s="329"/>
    </row>
    <row r="31" spans="1:14" s="341" customFormat="1" ht="24" customHeight="1">
      <c r="A31" s="262" t="s">
        <v>48</v>
      </c>
      <c r="B31" s="293"/>
      <c r="C31" s="338">
        <f t="shared" si="6"/>
        <v>493</v>
      </c>
      <c r="D31" s="338">
        <v>22</v>
      </c>
      <c r="E31" s="338">
        <v>471</v>
      </c>
      <c r="F31" s="340">
        <f t="shared" si="7"/>
        <v>1501</v>
      </c>
      <c r="G31" s="340">
        <f t="shared" si="10"/>
        <v>765</v>
      </c>
      <c r="H31" s="340">
        <f t="shared" si="11"/>
        <v>736</v>
      </c>
      <c r="I31" s="340">
        <f t="shared" si="8"/>
        <v>79</v>
      </c>
      <c r="J31" s="340">
        <v>31</v>
      </c>
      <c r="K31" s="340">
        <v>48</v>
      </c>
      <c r="L31" s="340">
        <f t="shared" si="9"/>
        <v>1422</v>
      </c>
      <c r="M31" s="340">
        <v>734</v>
      </c>
      <c r="N31" s="340">
        <v>688</v>
      </c>
    </row>
    <row r="32" spans="1:14" s="341" customFormat="1" ht="24" customHeight="1">
      <c r="A32" s="262" t="s">
        <v>49</v>
      </c>
      <c r="B32" s="293"/>
      <c r="C32" s="338">
        <f t="shared" si="6"/>
        <v>221</v>
      </c>
      <c r="D32" s="338">
        <v>23</v>
      </c>
      <c r="E32" s="338">
        <v>198</v>
      </c>
      <c r="F32" s="338">
        <f t="shared" si="7"/>
        <v>696</v>
      </c>
      <c r="G32" s="338">
        <f t="shared" si="10"/>
        <v>333</v>
      </c>
      <c r="H32" s="338">
        <f t="shared" si="11"/>
        <v>363</v>
      </c>
      <c r="I32" s="338">
        <f t="shared" si="8"/>
        <v>87</v>
      </c>
      <c r="J32" s="338">
        <v>37</v>
      </c>
      <c r="K32" s="338">
        <v>50</v>
      </c>
      <c r="L32" s="338">
        <f t="shared" si="9"/>
        <v>609</v>
      </c>
      <c r="M32" s="338">
        <v>296</v>
      </c>
      <c r="N32" s="338">
        <v>313</v>
      </c>
    </row>
    <row r="33" spans="1:14" s="341" customFormat="1" ht="24" customHeight="1">
      <c r="A33" s="262" t="s">
        <v>50</v>
      </c>
      <c r="B33" s="293"/>
      <c r="C33" s="338">
        <f t="shared" si="6"/>
        <v>207</v>
      </c>
      <c r="D33" s="338">
        <v>22</v>
      </c>
      <c r="E33" s="338">
        <v>185</v>
      </c>
      <c r="F33" s="338">
        <f t="shared" si="7"/>
        <v>648</v>
      </c>
      <c r="G33" s="338">
        <f t="shared" si="10"/>
        <v>328</v>
      </c>
      <c r="H33" s="338">
        <f t="shared" si="11"/>
        <v>320</v>
      </c>
      <c r="I33" s="338">
        <f t="shared" si="8"/>
        <v>75</v>
      </c>
      <c r="J33" s="338">
        <v>31</v>
      </c>
      <c r="K33" s="338">
        <v>44</v>
      </c>
      <c r="L33" s="338">
        <f t="shared" si="9"/>
        <v>573</v>
      </c>
      <c r="M33" s="338">
        <v>297</v>
      </c>
      <c r="N33" s="338">
        <v>276</v>
      </c>
    </row>
    <row r="34" spans="1:14" s="341" customFormat="1" ht="24" customHeight="1">
      <c r="A34" s="262" t="s">
        <v>51</v>
      </c>
      <c r="B34" s="293"/>
      <c r="C34" s="338">
        <f t="shared" si="6"/>
        <v>138</v>
      </c>
      <c r="D34" s="338">
        <v>16</v>
      </c>
      <c r="E34" s="338">
        <v>122</v>
      </c>
      <c r="F34" s="338">
        <f t="shared" si="7"/>
        <v>370</v>
      </c>
      <c r="G34" s="338">
        <f t="shared" si="10"/>
        <v>201</v>
      </c>
      <c r="H34" s="338">
        <f t="shared" si="11"/>
        <v>169</v>
      </c>
      <c r="I34" s="338">
        <f t="shared" si="8"/>
        <v>52</v>
      </c>
      <c r="J34" s="338">
        <v>20</v>
      </c>
      <c r="K34" s="338">
        <v>32</v>
      </c>
      <c r="L34" s="338">
        <f t="shared" si="9"/>
        <v>318</v>
      </c>
      <c r="M34" s="338">
        <v>181</v>
      </c>
      <c r="N34" s="338">
        <v>137</v>
      </c>
    </row>
    <row r="35" spans="1:14" s="341" customFormat="1" ht="24" customHeight="1">
      <c r="A35" s="262" t="s">
        <v>52</v>
      </c>
      <c r="B35" s="293"/>
      <c r="C35" s="338">
        <f t="shared" si="6"/>
        <v>129</v>
      </c>
      <c r="D35" s="338">
        <v>4</v>
      </c>
      <c r="E35" s="338">
        <v>125</v>
      </c>
      <c r="F35" s="338">
        <f t="shared" si="7"/>
        <v>368</v>
      </c>
      <c r="G35" s="338">
        <f t="shared" si="10"/>
        <v>185</v>
      </c>
      <c r="H35" s="338">
        <f t="shared" si="11"/>
        <v>183</v>
      </c>
      <c r="I35" s="338">
        <f t="shared" si="8"/>
        <v>36</v>
      </c>
      <c r="J35" s="338">
        <v>13</v>
      </c>
      <c r="K35" s="338">
        <v>23</v>
      </c>
      <c r="L35" s="338">
        <f t="shared" si="9"/>
        <v>332</v>
      </c>
      <c r="M35" s="338">
        <v>172</v>
      </c>
      <c r="N35" s="338">
        <v>160</v>
      </c>
    </row>
    <row r="36" spans="1:16" ht="6" customHeight="1">
      <c r="A36" s="342"/>
      <c r="B36" s="343"/>
      <c r="C36" s="344"/>
      <c r="D36" s="344"/>
      <c r="E36" s="344"/>
      <c r="F36" s="344"/>
      <c r="G36" s="344"/>
      <c r="H36" s="344"/>
      <c r="I36" s="342"/>
      <c r="J36" s="342"/>
      <c r="K36" s="344"/>
      <c r="L36" s="344"/>
      <c r="M36" s="344"/>
      <c r="N36" s="344"/>
      <c r="O36" s="107"/>
      <c r="P36" s="107"/>
    </row>
    <row r="37" spans="1:15" ht="19.5" customHeight="1">
      <c r="A37" s="223" t="s">
        <v>259</v>
      </c>
      <c r="B37" s="223"/>
      <c r="N37" s="330"/>
      <c r="O37" s="329"/>
    </row>
  </sheetData>
  <sheetProtection selectLockedCells="1" selectUnlockedCells="1"/>
  <mergeCells count="9">
    <mergeCell ref="A6:B6"/>
    <mergeCell ref="M1:N1"/>
    <mergeCell ref="H2:N2"/>
    <mergeCell ref="A4:B5"/>
    <mergeCell ref="C4:E4"/>
    <mergeCell ref="I4:N4"/>
    <mergeCell ref="F5:G5"/>
    <mergeCell ref="I5:K5"/>
    <mergeCell ref="L5:N5"/>
  </mergeCells>
  <printOptions/>
  <pageMargins left="0.7479166666666667" right="0.7479166666666667" top="0.5902777777777778" bottom="0.3" header="0.5118055555555555" footer="0.511805555555555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8"/>
  <sheetViews>
    <sheetView workbookViewId="0" topLeftCell="A63">
      <selection activeCell="I92" sqref="I92"/>
    </sheetView>
  </sheetViews>
  <sheetFormatPr defaultColWidth="7.77734375" defaultRowHeight="19.5" customHeight="1"/>
  <cols>
    <col min="1" max="1" width="5.10546875" style="316" customWidth="1"/>
    <col min="2" max="2" width="4.4453125" style="316" customWidth="1"/>
    <col min="3" max="3" width="2.6640625" style="316" customWidth="1"/>
    <col min="4" max="4" width="4.4453125" style="316" customWidth="1"/>
    <col min="5" max="5" width="5.99609375" style="304" customWidth="1"/>
    <col min="6" max="6" width="5.10546875" style="304" customWidth="1"/>
    <col min="7" max="7" width="5.3359375" style="304" customWidth="1"/>
    <col min="8" max="9" width="5.5546875" style="304" customWidth="1"/>
    <col min="10" max="10" width="5.77734375" style="304" customWidth="1"/>
    <col min="11" max="11" width="5.5546875" style="305" customWidth="1"/>
    <col min="12" max="12" width="5.77734375" style="345" customWidth="1"/>
    <col min="13" max="13" width="5.88671875" style="306" customWidth="1"/>
    <col min="14" max="14" width="5.99609375" style="304" customWidth="1"/>
    <col min="15" max="15" width="5.77734375" style="304" customWidth="1"/>
    <col min="16" max="16" width="6.21484375" style="304" customWidth="1"/>
    <col min="17" max="17" width="5.5546875" style="304" customWidth="1"/>
    <col min="18" max="19" width="5.88671875" style="304" customWidth="1"/>
    <col min="20" max="20" width="5.99609375" style="304" customWidth="1"/>
    <col min="21" max="21" width="5.77734375" style="304" customWidth="1"/>
    <col min="22" max="22" width="5.99609375" style="306" customWidth="1"/>
    <col min="23" max="23" width="6.10546875" style="304" customWidth="1"/>
    <col min="24" max="24" width="6.3359375" style="304" customWidth="1"/>
    <col min="25" max="25" width="5.99609375" style="304" customWidth="1"/>
    <col min="26" max="26" width="5.4453125" style="304" customWidth="1"/>
    <col min="27" max="16384" width="7.77734375" style="304" customWidth="1"/>
  </cols>
  <sheetData>
    <row r="1" spans="1:22" s="314" customFormat="1" ht="15.75" customHeight="1">
      <c r="A1" s="307" t="s">
        <v>371</v>
      </c>
      <c r="B1" s="307"/>
      <c r="C1" s="346"/>
      <c r="D1" s="346"/>
      <c r="K1" s="347"/>
      <c r="L1" s="348"/>
      <c r="M1" s="346"/>
      <c r="V1" s="308" t="s">
        <v>372</v>
      </c>
    </row>
    <row r="2" spans="1:22" s="309" customFormat="1" ht="21" customHeight="1">
      <c r="A2" s="316"/>
      <c r="B2" s="316"/>
      <c r="C2" s="519" t="s">
        <v>373</v>
      </c>
      <c r="D2" s="519"/>
      <c r="E2" s="519"/>
      <c r="F2" s="519"/>
      <c r="G2" s="519"/>
      <c r="H2" s="519"/>
      <c r="I2" s="519"/>
      <c r="J2" s="519"/>
      <c r="K2" s="519"/>
      <c r="L2" s="349"/>
      <c r="M2" s="350"/>
      <c r="N2" s="506" t="s">
        <v>374</v>
      </c>
      <c r="O2" s="506"/>
      <c r="P2" s="506"/>
      <c r="Q2" s="506"/>
      <c r="R2" s="506"/>
      <c r="S2" s="506"/>
      <c r="T2" s="506"/>
      <c r="U2" s="506"/>
      <c r="V2" s="310"/>
    </row>
    <row r="3" spans="1:22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 t="s">
        <v>273</v>
      </c>
    </row>
    <row r="4" spans="1:22" s="316" customFormat="1" ht="24" customHeight="1">
      <c r="A4" s="507" t="s">
        <v>6</v>
      </c>
      <c r="B4" s="507"/>
      <c r="C4" s="516" t="s">
        <v>211</v>
      </c>
      <c r="D4" s="516"/>
      <c r="E4" s="315" t="s">
        <v>274</v>
      </c>
      <c r="F4" s="352" t="s">
        <v>213</v>
      </c>
      <c r="G4" s="352" t="s">
        <v>214</v>
      </c>
      <c r="H4" s="352" t="s">
        <v>215</v>
      </c>
      <c r="I4" s="352" t="s">
        <v>216</v>
      </c>
      <c r="J4" s="352" t="s">
        <v>217</v>
      </c>
      <c r="K4" s="353" t="s">
        <v>218</v>
      </c>
      <c r="L4" s="354" t="s">
        <v>219</v>
      </c>
      <c r="M4" s="352" t="s">
        <v>220</v>
      </c>
      <c r="N4" s="352" t="s">
        <v>221</v>
      </c>
      <c r="O4" s="352" t="s">
        <v>222</v>
      </c>
      <c r="P4" s="352" t="s">
        <v>223</v>
      </c>
      <c r="Q4" s="352" t="s">
        <v>224</v>
      </c>
      <c r="R4" s="352" t="s">
        <v>225</v>
      </c>
      <c r="S4" s="352" t="s">
        <v>226</v>
      </c>
      <c r="T4" s="352" t="s">
        <v>227</v>
      </c>
      <c r="U4" s="352" t="s">
        <v>228</v>
      </c>
      <c r="V4" s="355" t="s">
        <v>375</v>
      </c>
    </row>
    <row r="5" spans="1:22" s="316" customFormat="1" ht="36" customHeight="1" thickBot="1">
      <c r="A5" s="517" t="s">
        <v>376</v>
      </c>
      <c r="B5" s="517"/>
      <c r="C5" s="518" t="s">
        <v>377</v>
      </c>
      <c r="D5" s="518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9" t="s">
        <v>395</v>
      </c>
    </row>
    <row r="6" spans="1:22" s="316" customFormat="1" ht="6.75" customHeight="1" hidden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</row>
    <row r="7" spans="1:22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3024</v>
      </c>
      <c r="F7" s="338">
        <f t="shared" si="0"/>
        <v>279</v>
      </c>
      <c r="G7" s="338">
        <f t="shared" si="0"/>
        <v>254</v>
      </c>
      <c r="H7" s="338">
        <f t="shared" si="0"/>
        <v>244</v>
      </c>
      <c r="I7" s="338">
        <f t="shared" si="0"/>
        <v>293</v>
      </c>
      <c r="J7" s="338">
        <f t="shared" si="0"/>
        <v>323</v>
      </c>
      <c r="K7" s="338">
        <f t="shared" si="0"/>
        <v>347</v>
      </c>
      <c r="L7" s="338">
        <f t="shared" si="0"/>
        <v>247</v>
      </c>
      <c r="M7" s="338">
        <f t="shared" si="0"/>
        <v>233</v>
      </c>
      <c r="N7" s="338">
        <f t="shared" si="0"/>
        <v>156</v>
      </c>
      <c r="O7" s="338">
        <f t="shared" si="0"/>
        <v>142</v>
      </c>
      <c r="P7" s="338">
        <f t="shared" si="0"/>
        <v>107</v>
      </c>
      <c r="Q7" s="338">
        <f t="shared" si="0"/>
        <v>137</v>
      </c>
      <c r="R7" s="338">
        <f t="shared" si="0"/>
        <v>109</v>
      </c>
      <c r="S7" s="338">
        <f t="shared" si="0"/>
        <v>71</v>
      </c>
      <c r="T7" s="338">
        <f t="shared" si="0"/>
        <v>55</v>
      </c>
      <c r="U7" s="338">
        <f t="shared" si="0"/>
        <v>17</v>
      </c>
      <c r="V7" s="338">
        <f t="shared" si="0"/>
        <v>10</v>
      </c>
    </row>
    <row r="8" spans="1:22" s="305" customFormat="1" ht="16.5" customHeight="1" hidden="1">
      <c r="A8" s="366" t="s">
        <v>396</v>
      </c>
      <c r="B8" s="322">
        <v>1996</v>
      </c>
      <c r="C8" s="367" t="s">
        <v>97</v>
      </c>
      <c r="D8" s="368" t="s">
        <v>118</v>
      </c>
      <c r="E8" s="107">
        <f>SUM(F8:V8)</f>
        <v>1661</v>
      </c>
      <c r="F8" s="107">
        <v>158</v>
      </c>
      <c r="G8" s="107">
        <v>131</v>
      </c>
      <c r="H8" s="107">
        <v>128</v>
      </c>
      <c r="I8" s="107">
        <v>153</v>
      </c>
      <c r="J8" s="107">
        <v>178</v>
      </c>
      <c r="K8" s="338">
        <v>217</v>
      </c>
      <c r="L8" s="338">
        <v>157</v>
      </c>
      <c r="M8" s="107">
        <v>119</v>
      </c>
      <c r="N8" s="107">
        <v>81</v>
      </c>
      <c r="O8" s="107">
        <v>74</v>
      </c>
      <c r="P8" s="107">
        <v>57</v>
      </c>
      <c r="Q8" s="107">
        <v>71</v>
      </c>
      <c r="R8" s="107">
        <v>57</v>
      </c>
      <c r="S8" s="107">
        <v>37</v>
      </c>
      <c r="T8" s="107">
        <v>29</v>
      </c>
      <c r="U8" s="107">
        <v>9</v>
      </c>
      <c r="V8" s="107">
        <v>5</v>
      </c>
    </row>
    <row r="9" spans="1:22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1363</v>
      </c>
      <c r="F9" s="338">
        <v>121</v>
      </c>
      <c r="G9" s="338">
        <v>123</v>
      </c>
      <c r="H9" s="338">
        <v>116</v>
      </c>
      <c r="I9" s="338">
        <v>140</v>
      </c>
      <c r="J9" s="338">
        <v>145</v>
      </c>
      <c r="K9" s="338">
        <v>130</v>
      </c>
      <c r="L9" s="338">
        <v>90</v>
      </c>
      <c r="M9" s="338">
        <v>114</v>
      </c>
      <c r="N9" s="338">
        <v>75</v>
      </c>
      <c r="O9" s="338">
        <v>68</v>
      </c>
      <c r="P9" s="338">
        <v>50</v>
      </c>
      <c r="Q9" s="338">
        <v>66</v>
      </c>
      <c r="R9" s="338">
        <v>52</v>
      </c>
      <c r="S9" s="338">
        <v>34</v>
      </c>
      <c r="T9" s="338">
        <v>26</v>
      </c>
      <c r="U9" s="338">
        <v>8</v>
      </c>
      <c r="V9" s="338">
        <v>5</v>
      </c>
    </row>
    <row r="10" spans="1:22" s="305" customFormat="1" ht="4.5" customHeight="1" hidden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</row>
    <row r="11" spans="1:22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3123</v>
      </c>
      <c r="F11" s="338">
        <f t="shared" si="1"/>
        <v>284</v>
      </c>
      <c r="G11" s="338">
        <f t="shared" si="1"/>
        <v>268</v>
      </c>
      <c r="H11" s="338">
        <f t="shared" si="1"/>
        <v>250</v>
      </c>
      <c r="I11" s="338">
        <f t="shared" si="1"/>
        <v>310</v>
      </c>
      <c r="J11" s="338">
        <f t="shared" si="1"/>
        <v>331</v>
      </c>
      <c r="K11" s="338">
        <f t="shared" si="1"/>
        <v>358</v>
      </c>
      <c r="L11" s="338">
        <f t="shared" si="1"/>
        <v>258</v>
      </c>
      <c r="M11" s="338">
        <f t="shared" si="1"/>
        <v>199</v>
      </c>
      <c r="N11" s="338">
        <f t="shared" si="1"/>
        <v>157</v>
      </c>
      <c r="O11" s="338">
        <f t="shared" si="1"/>
        <v>148</v>
      </c>
      <c r="P11" s="338">
        <f t="shared" si="1"/>
        <v>137</v>
      </c>
      <c r="Q11" s="338">
        <f t="shared" si="1"/>
        <v>142</v>
      </c>
      <c r="R11" s="338">
        <f t="shared" si="1"/>
        <v>114</v>
      </c>
      <c r="S11" s="338">
        <f t="shared" si="1"/>
        <v>77</v>
      </c>
      <c r="T11" s="338">
        <f t="shared" si="1"/>
        <v>51</v>
      </c>
      <c r="U11" s="338">
        <f t="shared" si="1"/>
        <v>28</v>
      </c>
      <c r="V11" s="338">
        <f t="shared" si="1"/>
        <v>11</v>
      </c>
    </row>
    <row r="12" spans="1:22" s="305" customFormat="1" ht="16.5" customHeight="1" hidden="1">
      <c r="A12" s="366" t="s">
        <v>397</v>
      </c>
      <c r="B12" s="322">
        <v>1997</v>
      </c>
      <c r="C12" s="367" t="s">
        <v>97</v>
      </c>
      <c r="D12" s="368" t="s">
        <v>118</v>
      </c>
      <c r="E12" s="107">
        <f>SUM(F12:V12)</f>
        <v>1690</v>
      </c>
      <c r="F12" s="107">
        <v>164</v>
      </c>
      <c r="G12" s="107">
        <v>135</v>
      </c>
      <c r="H12" s="107">
        <v>128</v>
      </c>
      <c r="I12" s="107">
        <v>158</v>
      </c>
      <c r="J12" s="107">
        <v>179</v>
      </c>
      <c r="K12" s="338">
        <v>213</v>
      </c>
      <c r="L12" s="338">
        <v>161</v>
      </c>
      <c r="M12" s="107">
        <v>118</v>
      </c>
      <c r="N12" s="107">
        <v>82</v>
      </c>
      <c r="O12" s="107">
        <v>74</v>
      </c>
      <c r="P12" s="107">
        <v>60</v>
      </c>
      <c r="Q12" s="107">
        <v>71</v>
      </c>
      <c r="R12" s="107">
        <v>60</v>
      </c>
      <c r="S12" s="107">
        <v>39</v>
      </c>
      <c r="T12" s="107">
        <v>33</v>
      </c>
      <c r="U12" s="107">
        <v>11</v>
      </c>
      <c r="V12" s="107">
        <v>4</v>
      </c>
    </row>
    <row r="13" spans="1:22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1433</v>
      </c>
      <c r="F13" s="338">
        <v>120</v>
      </c>
      <c r="G13" s="338">
        <v>133</v>
      </c>
      <c r="H13" s="338">
        <v>122</v>
      </c>
      <c r="I13" s="338">
        <v>152</v>
      </c>
      <c r="J13" s="338">
        <v>152</v>
      </c>
      <c r="K13" s="338">
        <v>145</v>
      </c>
      <c r="L13" s="338">
        <v>97</v>
      </c>
      <c r="M13" s="338">
        <v>81</v>
      </c>
      <c r="N13" s="338">
        <v>75</v>
      </c>
      <c r="O13" s="338">
        <v>74</v>
      </c>
      <c r="P13" s="338">
        <v>77</v>
      </c>
      <c r="Q13" s="338">
        <v>71</v>
      </c>
      <c r="R13" s="338">
        <v>54</v>
      </c>
      <c r="S13" s="338">
        <v>38</v>
      </c>
      <c r="T13" s="338">
        <v>18</v>
      </c>
      <c r="U13" s="338">
        <v>17</v>
      </c>
      <c r="V13" s="338">
        <v>7</v>
      </c>
    </row>
    <row r="14" spans="1:22" s="305" customFormat="1" ht="4.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</row>
    <row r="15" spans="1:22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3097</v>
      </c>
      <c r="F15" s="338">
        <f t="shared" si="2"/>
        <v>281</v>
      </c>
      <c r="G15" s="338">
        <f t="shared" si="2"/>
        <v>269</v>
      </c>
      <c r="H15" s="338">
        <f t="shared" si="2"/>
        <v>246</v>
      </c>
      <c r="I15" s="338">
        <f t="shared" si="2"/>
        <v>304</v>
      </c>
      <c r="J15" s="338">
        <f t="shared" si="2"/>
        <v>329</v>
      </c>
      <c r="K15" s="338">
        <f t="shared" si="2"/>
        <v>349</v>
      </c>
      <c r="L15" s="338">
        <f t="shared" si="2"/>
        <v>252</v>
      </c>
      <c r="M15" s="338">
        <f t="shared" si="2"/>
        <v>202</v>
      </c>
      <c r="N15" s="338">
        <f t="shared" si="2"/>
        <v>163</v>
      </c>
      <c r="O15" s="338">
        <f t="shared" si="2"/>
        <v>156</v>
      </c>
      <c r="P15" s="338">
        <f t="shared" si="2"/>
        <v>139</v>
      </c>
      <c r="Q15" s="338">
        <f t="shared" si="2"/>
        <v>135</v>
      </c>
      <c r="R15" s="338">
        <f t="shared" si="2"/>
        <v>112</v>
      </c>
      <c r="S15" s="338">
        <f t="shared" si="2"/>
        <v>80</v>
      </c>
      <c r="T15" s="338">
        <f t="shared" si="2"/>
        <v>52</v>
      </c>
      <c r="U15" s="338">
        <f t="shared" si="2"/>
        <v>24</v>
      </c>
      <c r="V15" s="338">
        <f t="shared" si="2"/>
        <v>4</v>
      </c>
    </row>
    <row r="16" spans="1:22" s="305" customFormat="1" ht="16.5" customHeight="1" hidden="1">
      <c r="A16" s="366" t="s">
        <v>398</v>
      </c>
      <c r="B16" s="322">
        <v>1998</v>
      </c>
      <c r="C16" s="367" t="s">
        <v>97</v>
      </c>
      <c r="D16" s="368" t="s">
        <v>118</v>
      </c>
      <c r="E16" s="107">
        <f>SUM(F16:V16)</f>
        <v>1685</v>
      </c>
      <c r="F16" s="338">
        <v>167</v>
      </c>
      <c r="G16" s="338">
        <v>132</v>
      </c>
      <c r="H16" s="338">
        <v>127</v>
      </c>
      <c r="I16" s="338">
        <v>155</v>
      </c>
      <c r="J16" s="338">
        <v>174</v>
      </c>
      <c r="K16" s="338">
        <v>210</v>
      </c>
      <c r="L16" s="338">
        <v>159</v>
      </c>
      <c r="M16" s="338">
        <v>121</v>
      </c>
      <c r="N16" s="338">
        <v>84</v>
      </c>
      <c r="O16" s="338">
        <v>77</v>
      </c>
      <c r="P16" s="338">
        <v>64</v>
      </c>
      <c r="Q16" s="338">
        <v>67</v>
      </c>
      <c r="R16" s="338">
        <v>60</v>
      </c>
      <c r="S16" s="338">
        <v>44</v>
      </c>
      <c r="T16" s="338">
        <v>31</v>
      </c>
      <c r="U16" s="338">
        <v>10</v>
      </c>
      <c r="V16" s="338">
        <v>3</v>
      </c>
    </row>
    <row r="17" spans="1:22" s="305" customFormat="1" ht="16.5" customHeight="1" hidden="1">
      <c r="A17" s="323"/>
      <c r="B17" s="324"/>
      <c r="C17" s="367" t="s">
        <v>98</v>
      </c>
      <c r="D17" s="365" t="s">
        <v>119</v>
      </c>
      <c r="E17" s="107">
        <f>SUM(F17:V17)</f>
        <v>1412</v>
      </c>
      <c r="F17" s="338">
        <v>114</v>
      </c>
      <c r="G17" s="338">
        <v>137</v>
      </c>
      <c r="H17" s="338">
        <v>119</v>
      </c>
      <c r="I17" s="338">
        <v>149</v>
      </c>
      <c r="J17" s="338">
        <v>155</v>
      </c>
      <c r="K17" s="338">
        <v>139</v>
      </c>
      <c r="L17" s="338">
        <v>93</v>
      </c>
      <c r="M17" s="338">
        <v>81</v>
      </c>
      <c r="N17" s="338">
        <v>79</v>
      </c>
      <c r="O17" s="338">
        <v>79</v>
      </c>
      <c r="P17" s="338">
        <v>75</v>
      </c>
      <c r="Q17" s="338">
        <v>68</v>
      </c>
      <c r="R17" s="338">
        <v>52</v>
      </c>
      <c r="S17" s="338">
        <v>36</v>
      </c>
      <c r="T17" s="338">
        <v>21</v>
      </c>
      <c r="U17" s="338">
        <v>14</v>
      </c>
      <c r="V17" s="338">
        <v>1</v>
      </c>
    </row>
    <row r="18" spans="1:22" s="305" customFormat="1" ht="4.5" customHeight="1" hidden="1">
      <c r="A18" s="323"/>
      <c r="B18" s="324"/>
      <c r="C18" s="367"/>
      <c r="D18" s="322"/>
      <c r="E18" s="107"/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8"/>
      <c r="U18" s="338"/>
      <c r="V18" s="338"/>
    </row>
    <row r="19" spans="1:22" s="305" customFormat="1" ht="16.5" customHeight="1" hidden="1">
      <c r="A19" s="323"/>
      <c r="B19" s="324"/>
      <c r="C19" s="364" t="s">
        <v>86</v>
      </c>
      <c r="D19" s="365" t="s">
        <v>102</v>
      </c>
      <c r="E19" s="338">
        <f aca="true" t="shared" si="3" ref="E19:V19">SUM(E20:E21)</f>
        <v>3084</v>
      </c>
      <c r="F19" s="338">
        <f t="shared" si="3"/>
        <v>272</v>
      </c>
      <c r="G19" s="338">
        <f t="shared" si="3"/>
        <v>265</v>
      </c>
      <c r="H19" s="338">
        <f t="shared" si="3"/>
        <v>256</v>
      </c>
      <c r="I19" s="338">
        <f t="shared" si="3"/>
        <v>302</v>
      </c>
      <c r="J19" s="338">
        <f t="shared" si="3"/>
        <v>336</v>
      </c>
      <c r="K19" s="338">
        <f t="shared" si="3"/>
        <v>359</v>
      </c>
      <c r="L19" s="338">
        <f t="shared" si="3"/>
        <v>248</v>
      </c>
      <c r="M19" s="338">
        <f t="shared" si="3"/>
        <v>204</v>
      </c>
      <c r="N19" s="338">
        <f t="shared" si="3"/>
        <v>162</v>
      </c>
      <c r="O19" s="338">
        <f t="shared" si="3"/>
        <v>153</v>
      </c>
      <c r="P19" s="338">
        <f t="shared" si="3"/>
        <v>142</v>
      </c>
      <c r="Q19" s="338">
        <f t="shared" si="3"/>
        <v>128</v>
      </c>
      <c r="R19" s="338">
        <f t="shared" si="3"/>
        <v>105</v>
      </c>
      <c r="S19" s="338">
        <f t="shared" si="3"/>
        <v>76</v>
      </c>
      <c r="T19" s="338">
        <f t="shared" si="3"/>
        <v>44</v>
      </c>
      <c r="U19" s="338">
        <f t="shared" si="3"/>
        <v>25</v>
      </c>
      <c r="V19" s="338">
        <f t="shared" si="3"/>
        <v>7</v>
      </c>
    </row>
    <row r="20" spans="1:22" s="305" customFormat="1" ht="16.5" customHeight="1" hidden="1">
      <c r="A20" s="366" t="s">
        <v>399</v>
      </c>
      <c r="B20" s="322">
        <v>1999</v>
      </c>
      <c r="C20" s="367" t="s">
        <v>97</v>
      </c>
      <c r="D20" s="368" t="s">
        <v>118</v>
      </c>
      <c r="E20" s="107">
        <f>SUM(F20:V20)</f>
        <v>1664</v>
      </c>
      <c r="F20" s="338">
        <v>156</v>
      </c>
      <c r="G20" s="338">
        <v>134</v>
      </c>
      <c r="H20" s="338">
        <v>129</v>
      </c>
      <c r="I20" s="338">
        <v>152</v>
      </c>
      <c r="J20" s="338">
        <v>178</v>
      </c>
      <c r="K20" s="338">
        <v>224</v>
      </c>
      <c r="L20" s="338">
        <v>154</v>
      </c>
      <c r="M20" s="338">
        <v>121</v>
      </c>
      <c r="N20" s="338">
        <v>81</v>
      </c>
      <c r="O20" s="338">
        <v>72</v>
      </c>
      <c r="P20" s="338">
        <v>64</v>
      </c>
      <c r="Q20" s="338">
        <v>63</v>
      </c>
      <c r="R20" s="338">
        <v>57</v>
      </c>
      <c r="S20" s="338">
        <v>38</v>
      </c>
      <c r="T20" s="338">
        <v>26</v>
      </c>
      <c r="U20" s="338">
        <v>12</v>
      </c>
      <c r="V20" s="338">
        <v>3</v>
      </c>
    </row>
    <row r="21" spans="1:22" s="305" customFormat="1" ht="16.5" customHeight="1" hidden="1">
      <c r="A21" s="323"/>
      <c r="B21" s="324"/>
      <c r="C21" s="367" t="s">
        <v>98</v>
      </c>
      <c r="D21" s="365" t="s">
        <v>119</v>
      </c>
      <c r="E21" s="107">
        <f>SUM(F21:V21)</f>
        <v>1420</v>
      </c>
      <c r="F21" s="338">
        <v>116</v>
      </c>
      <c r="G21" s="338">
        <v>131</v>
      </c>
      <c r="H21" s="338">
        <v>127</v>
      </c>
      <c r="I21" s="338">
        <v>150</v>
      </c>
      <c r="J21" s="338">
        <v>158</v>
      </c>
      <c r="K21" s="338">
        <v>135</v>
      </c>
      <c r="L21" s="338">
        <v>94</v>
      </c>
      <c r="M21" s="338">
        <v>83</v>
      </c>
      <c r="N21" s="338">
        <v>81</v>
      </c>
      <c r="O21" s="338">
        <v>81</v>
      </c>
      <c r="P21" s="338">
        <v>78</v>
      </c>
      <c r="Q21" s="338">
        <v>65</v>
      </c>
      <c r="R21" s="338">
        <v>48</v>
      </c>
      <c r="S21" s="338">
        <v>38</v>
      </c>
      <c r="T21" s="338">
        <v>18</v>
      </c>
      <c r="U21" s="338">
        <v>13</v>
      </c>
      <c r="V21" s="338">
        <v>4</v>
      </c>
    </row>
    <row r="22" spans="1:22" s="305" customFormat="1" ht="4.5" customHeight="1" hidden="1">
      <c r="A22" s="323"/>
      <c r="B22" s="324"/>
      <c r="C22" s="367"/>
      <c r="D22" s="322"/>
      <c r="E22" s="107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8"/>
      <c r="U22" s="338"/>
      <c r="V22" s="338"/>
    </row>
    <row r="23" spans="1:22" s="305" customFormat="1" ht="16.5" customHeight="1" hidden="1">
      <c r="A23" s="323"/>
      <c r="B23" s="324"/>
      <c r="C23" s="364" t="s">
        <v>86</v>
      </c>
      <c r="D23" s="365" t="s">
        <v>102</v>
      </c>
      <c r="E23" s="338">
        <f aca="true" t="shared" si="4" ref="E23:V23">SUM(E24:E25)</f>
        <v>3073</v>
      </c>
      <c r="F23" s="338">
        <f t="shared" si="4"/>
        <v>252</v>
      </c>
      <c r="G23" s="338">
        <f t="shared" si="4"/>
        <v>223</v>
      </c>
      <c r="H23" s="338">
        <f t="shared" si="4"/>
        <v>215</v>
      </c>
      <c r="I23" s="338">
        <f t="shared" si="4"/>
        <v>250</v>
      </c>
      <c r="J23" s="338">
        <f t="shared" si="4"/>
        <v>263</v>
      </c>
      <c r="K23" s="338">
        <f t="shared" si="4"/>
        <v>264</v>
      </c>
      <c r="L23" s="338">
        <f t="shared" si="4"/>
        <v>285</v>
      </c>
      <c r="M23" s="338">
        <f t="shared" si="4"/>
        <v>310</v>
      </c>
      <c r="N23" s="338">
        <f t="shared" si="4"/>
        <v>288</v>
      </c>
      <c r="O23" s="338">
        <f t="shared" si="4"/>
        <v>192</v>
      </c>
      <c r="P23" s="338">
        <f t="shared" si="4"/>
        <v>101</v>
      </c>
      <c r="Q23" s="338">
        <f t="shared" si="4"/>
        <v>73</v>
      </c>
      <c r="R23" s="338">
        <f t="shared" si="4"/>
        <v>103</v>
      </c>
      <c r="S23" s="338">
        <f t="shared" si="4"/>
        <v>98</v>
      </c>
      <c r="T23" s="338">
        <f t="shared" si="4"/>
        <v>70</v>
      </c>
      <c r="U23" s="338">
        <f t="shared" si="4"/>
        <v>55</v>
      </c>
      <c r="V23" s="338">
        <f t="shared" si="4"/>
        <v>31</v>
      </c>
    </row>
    <row r="24" spans="1:22" s="305" customFormat="1" ht="16.5" customHeight="1" hidden="1">
      <c r="A24" s="369" t="s">
        <v>400</v>
      </c>
      <c r="B24" s="324">
        <v>2000</v>
      </c>
      <c r="C24" s="364" t="s">
        <v>97</v>
      </c>
      <c r="D24" s="368" t="s">
        <v>118</v>
      </c>
      <c r="E24" s="107">
        <f>SUM(F24:V24)</f>
        <v>1658</v>
      </c>
      <c r="F24" s="338">
        <v>143</v>
      </c>
      <c r="G24" s="338">
        <v>118</v>
      </c>
      <c r="H24" s="338">
        <v>111</v>
      </c>
      <c r="I24" s="338">
        <v>134</v>
      </c>
      <c r="J24" s="338">
        <v>134</v>
      </c>
      <c r="K24" s="338">
        <v>158</v>
      </c>
      <c r="L24" s="338">
        <v>153</v>
      </c>
      <c r="M24" s="338">
        <v>199</v>
      </c>
      <c r="N24" s="338">
        <v>169</v>
      </c>
      <c r="O24" s="338">
        <v>113</v>
      </c>
      <c r="P24" s="338">
        <v>55</v>
      </c>
      <c r="Q24" s="338">
        <v>37</v>
      </c>
      <c r="R24" s="338">
        <v>53</v>
      </c>
      <c r="S24" s="338">
        <v>33</v>
      </c>
      <c r="T24" s="338">
        <v>26</v>
      </c>
      <c r="U24" s="338">
        <v>15</v>
      </c>
      <c r="V24" s="338">
        <v>7</v>
      </c>
    </row>
    <row r="25" spans="1:22" s="305" customFormat="1" ht="16.5" customHeight="1" hidden="1">
      <c r="A25" s="323"/>
      <c r="B25" s="324"/>
      <c r="C25" s="364" t="s">
        <v>98</v>
      </c>
      <c r="D25" s="365" t="s">
        <v>119</v>
      </c>
      <c r="E25" s="107">
        <f>SUM(F25:V25)</f>
        <v>1415</v>
      </c>
      <c r="F25" s="338">
        <v>109</v>
      </c>
      <c r="G25" s="338">
        <v>105</v>
      </c>
      <c r="H25" s="338">
        <v>104</v>
      </c>
      <c r="I25" s="338">
        <v>116</v>
      </c>
      <c r="J25" s="338">
        <v>129</v>
      </c>
      <c r="K25" s="338">
        <v>106</v>
      </c>
      <c r="L25" s="338">
        <v>132</v>
      </c>
      <c r="M25" s="338">
        <v>111</v>
      </c>
      <c r="N25" s="338">
        <v>119</v>
      </c>
      <c r="O25" s="338">
        <v>79</v>
      </c>
      <c r="P25" s="338">
        <v>46</v>
      </c>
      <c r="Q25" s="338">
        <v>36</v>
      </c>
      <c r="R25" s="338">
        <v>50</v>
      </c>
      <c r="S25" s="338">
        <v>65</v>
      </c>
      <c r="T25" s="338">
        <v>44</v>
      </c>
      <c r="U25" s="338">
        <v>40</v>
      </c>
      <c r="V25" s="338">
        <v>24</v>
      </c>
    </row>
    <row r="26" spans="1:22" s="305" customFormat="1" ht="6.75" customHeight="1" hidden="1">
      <c r="A26" s="323"/>
      <c r="B26" s="324"/>
      <c r="C26" s="364"/>
      <c r="D26" s="324"/>
      <c r="E26" s="107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</row>
    <row r="27" spans="1:22" s="305" customFormat="1" ht="16.5" customHeight="1" hidden="1">
      <c r="A27" s="323"/>
      <c r="B27" s="324"/>
      <c r="C27" s="364" t="s">
        <v>86</v>
      </c>
      <c r="D27" s="365" t="s">
        <v>102</v>
      </c>
      <c r="E27" s="338">
        <f aca="true" t="shared" si="5" ref="E27:V27">SUM(E28:E29)</f>
        <v>3163</v>
      </c>
      <c r="F27" s="338">
        <f t="shared" si="5"/>
        <v>268</v>
      </c>
      <c r="G27" s="338">
        <f t="shared" si="5"/>
        <v>223</v>
      </c>
      <c r="H27" s="338">
        <f t="shared" si="5"/>
        <v>230</v>
      </c>
      <c r="I27" s="338">
        <f t="shared" si="5"/>
        <v>245</v>
      </c>
      <c r="J27" s="338">
        <f t="shared" si="5"/>
        <v>265</v>
      </c>
      <c r="K27" s="338">
        <f t="shared" si="5"/>
        <v>258</v>
      </c>
      <c r="L27" s="338">
        <f t="shared" si="5"/>
        <v>283</v>
      </c>
      <c r="M27" s="338">
        <f t="shared" si="5"/>
        <v>323</v>
      </c>
      <c r="N27" s="338">
        <f t="shared" si="5"/>
        <v>298</v>
      </c>
      <c r="O27" s="338">
        <f t="shared" si="5"/>
        <v>198</v>
      </c>
      <c r="P27" s="338">
        <f t="shared" si="5"/>
        <v>137</v>
      </c>
      <c r="Q27" s="338">
        <f t="shared" si="5"/>
        <v>76</v>
      </c>
      <c r="R27" s="338">
        <f t="shared" si="5"/>
        <v>95</v>
      </c>
      <c r="S27" s="338">
        <f t="shared" si="5"/>
        <v>96</v>
      </c>
      <c r="T27" s="338">
        <f t="shared" si="5"/>
        <v>84</v>
      </c>
      <c r="U27" s="338">
        <f t="shared" si="5"/>
        <v>51</v>
      </c>
      <c r="V27" s="338">
        <f t="shared" si="5"/>
        <v>33</v>
      </c>
    </row>
    <row r="28" spans="1:22" ht="16.5" customHeight="1" hidden="1">
      <c r="A28" s="366" t="s">
        <v>32</v>
      </c>
      <c r="B28" s="322">
        <v>2001</v>
      </c>
      <c r="C28" s="367" t="s">
        <v>97</v>
      </c>
      <c r="D28" s="368" t="s">
        <v>118</v>
      </c>
      <c r="E28" s="107">
        <f>SUM(F28:V28)</f>
        <v>1689</v>
      </c>
      <c r="F28" s="107">
        <v>144</v>
      </c>
      <c r="G28" s="107">
        <v>116</v>
      </c>
      <c r="H28" s="107">
        <v>115</v>
      </c>
      <c r="I28" s="107">
        <v>133</v>
      </c>
      <c r="J28" s="107">
        <v>141</v>
      </c>
      <c r="K28" s="107">
        <v>151</v>
      </c>
      <c r="L28" s="107">
        <v>146</v>
      </c>
      <c r="M28" s="107">
        <v>203</v>
      </c>
      <c r="N28" s="107">
        <v>178</v>
      </c>
      <c r="O28" s="107">
        <v>109</v>
      </c>
      <c r="P28" s="107">
        <v>76</v>
      </c>
      <c r="Q28" s="107">
        <v>43</v>
      </c>
      <c r="R28" s="107">
        <v>44</v>
      </c>
      <c r="S28" s="107">
        <v>41</v>
      </c>
      <c r="T28" s="107">
        <v>26</v>
      </c>
      <c r="U28" s="107">
        <v>15</v>
      </c>
      <c r="V28" s="107">
        <v>8</v>
      </c>
    </row>
    <row r="29" spans="2:22" ht="16.5" customHeight="1" hidden="1">
      <c r="B29" s="322"/>
      <c r="C29" s="367" t="s">
        <v>98</v>
      </c>
      <c r="D29" s="365" t="s">
        <v>119</v>
      </c>
      <c r="E29" s="107">
        <f>SUM(F29:V29)</f>
        <v>1474</v>
      </c>
      <c r="F29" s="107">
        <v>124</v>
      </c>
      <c r="G29" s="107">
        <v>107</v>
      </c>
      <c r="H29" s="107">
        <v>115</v>
      </c>
      <c r="I29" s="107">
        <v>112</v>
      </c>
      <c r="J29" s="107">
        <v>124</v>
      </c>
      <c r="K29" s="107">
        <v>107</v>
      </c>
      <c r="L29" s="107">
        <v>137</v>
      </c>
      <c r="M29" s="107">
        <v>120</v>
      </c>
      <c r="N29" s="107">
        <v>120</v>
      </c>
      <c r="O29" s="107">
        <v>89</v>
      </c>
      <c r="P29" s="107">
        <v>61</v>
      </c>
      <c r="Q29" s="107">
        <v>33</v>
      </c>
      <c r="R29" s="107">
        <v>51</v>
      </c>
      <c r="S29" s="107">
        <v>55</v>
      </c>
      <c r="T29" s="107">
        <v>58</v>
      </c>
      <c r="U29" s="107">
        <v>36</v>
      </c>
      <c r="V29" s="107">
        <v>25</v>
      </c>
    </row>
    <row r="30" spans="2:22" ht="6.75" customHeight="1" hidden="1">
      <c r="B30" s="322"/>
      <c r="C30" s="367"/>
      <c r="D30" s="322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</row>
    <row r="31" spans="1:22" ht="16.5" customHeight="1" hidden="1">
      <c r="A31" s="323"/>
      <c r="B31" s="324"/>
      <c r="C31" s="364" t="s">
        <v>86</v>
      </c>
      <c r="D31" s="365" t="s">
        <v>102</v>
      </c>
      <c r="E31" s="338">
        <f aca="true" t="shared" si="6" ref="E31:V31">SUM(E32:E33)</f>
        <v>3212</v>
      </c>
      <c r="F31" s="338">
        <f t="shared" si="6"/>
        <v>268</v>
      </c>
      <c r="G31" s="338">
        <f t="shared" si="6"/>
        <v>217</v>
      </c>
      <c r="H31" s="338">
        <f t="shared" si="6"/>
        <v>234</v>
      </c>
      <c r="I31" s="338">
        <f t="shared" si="6"/>
        <v>245</v>
      </c>
      <c r="J31" s="338">
        <f t="shared" si="6"/>
        <v>280</v>
      </c>
      <c r="K31" s="338">
        <f t="shared" si="6"/>
        <v>252</v>
      </c>
      <c r="L31" s="338">
        <f t="shared" si="6"/>
        <v>267</v>
      </c>
      <c r="M31" s="338">
        <f t="shared" si="6"/>
        <v>344</v>
      </c>
      <c r="N31" s="338">
        <f t="shared" si="6"/>
        <v>296</v>
      </c>
      <c r="O31" s="338">
        <f t="shared" si="6"/>
        <v>225</v>
      </c>
      <c r="P31" s="338">
        <f t="shared" si="6"/>
        <v>133</v>
      </c>
      <c r="Q31" s="338">
        <f t="shared" si="6"/>
        <v>87</v>
      </c>
      <c r="R31" s="338">
        <f t="shared" si="6"/>
        <v>89</v>
      </c>
      <c r="S31" s="338">
        <f t="shared" si="6"/>
        <v>108</v>
      </c>
      <c r="T31" s="338">
        <f t="shared" si="6"/>
        <v>76</v>
      </c>
      <c r="U31" s="338">
        <f t="shared" si="6"/>
        <v>55</v>
      </c>
      <c r="V31" s="338">
        <f t="shared" si="6"/>
        <v>36</v>
      </c>
    </row>
    <row r="32" spans="1:22" ht="16.5" customHeight="1" hidden="1">
      <c r="A32" s="366" t="s">
        <v>33</v>
      </c>
      <c r="B32" s="322">
        <v>2002</v>
      </c>
      <c r="C32" s="367" t="s">
        <v>97</v>
      </c>
      <c r="D32" s="368" t="s">
        <v>118</v>
      </c>
      <c r="E32" s="107">
        <f>SUM(F32:V32)</f>
        <v>1710</v>
      </c>
      <c r="F32" s="107">
        <v>146</v>
      </c>
      <c r="G32" s="107">
        <v>115</v>
      </c>
      <c r="H32" s="107">
        <v>117</v>
      </c>
      <c r="I32" s="107">
        <v>135</v>
      </c>
      <c r="J32" s="107">
        <v>141</v>
      </c>
      <c r="K32" s="107">
        <v>137</v>
      </c>
      <c r="L32" s="107">
        <v>139</v>
      </c>
      <c r="M32" s="107">
        <v>209</v>
      </c>
      <c r="N32" s="107">
        <v>179</v>
      </c>
      <c r="O32" s="107">
        <v>132</v>
      </c>
      <c r="P32" s="107">
        <v>74</v>
      </c>
      <c r="Q32" s="107">
        <v>45</v>
      </c>
      <c r="R32" s="107">
        <v>47</v>
      </c>
      <c r="S32" s="107">
        <v>45</v>
      </c>
      <c r="T32" s="107">
        <v>24</v>
      </c>
      <c r="U32" s="107">
        <v>16</v>
      </c>
      <c r="V32" s="107">
        <v>9</v>
      </c>
    </row>
    <row r="33" spans="2:22" ht="16.5" customHeight="1" hidden="1">
      <c r="B33" s="322"/>
      <c r="C33" s="367" t="s">
        <v>98</v>
      </c>
      <c r="D33" s="365" t="s">
        <v>119</v>
      </c>
      <c r="E33" s="107">
        <f>SUM(F33:V33)</f>
        <v>1502</v>
      </c>
      <c r="F33" s="107">
        <v>122</v>
      </c>
      <c r="G33" s="107">
        <v>102</v>
      </c>
      <c r="H33" s="107">
        <v>117</v>
      </c>
      <c r="I33" s="107">
        <v>110</v>
      </c>
      <c r="J33" s="107">
        <v>139</v>
      </c>
      <c r="K33" s="107">
        <v>115</v>
      </c>
      <c r="L33" s="107">
        <v>128</v>
      </c>
      <c r="M33" s="107">
        <v>135</v>
      </c>
      <c r="N33" s="107">
        <v>117</v>
      </c>
      <c r="O33" s="107">
        <v>93</v>
      </c>
      <c r="P33" s="107">
        <v>59</v>
      </c>
      <c r="Q33" s="107">
        <v>42</v>
      </c>
      <c r="R33" s="107">
        <v>42</v>
      </c>
      <c r="S33" s="107">
        <v>63</v>
      </c>
      <c r="T33" s="107">
        <v>52</v>
      </c>
      <c r="U33" s="107">
        <v>39</v>
      </c>
      <c r="V33" s="107">
        <v>27</v>
      </c>
    </row>
    <row r="34" spans="2:22" ht="6.75" customHeight="1">
      <c r="B34" s="322"/>
      <c r="C34" s="367"/>
      <c r="D34" s="322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 ht="16.5" customHeight="1" hidden="1">
      <c r="A35" s="323"/>
      <c r="B35" s="324"/>
      <c r="C35" s="364" t="s">
        <v>86</v>
      </c>
      <c r="D35" s="365" t="s">
        <v>102</v>
      </c>
      <c r="E35" s="338">
        <f aca="true" t="shared" si="7" ref="E35:V35">SUM(E36:E37)</f>
        <v>3210</v>
      </c>
      <c r="F35" s="338">
        <f t="shared" si="7"/>
        <v>275</v>
      </c>
      <c r="G35" s="338">
        <f t="shared" si="7"/>
        <v>213</v>
      </c>
      <c r="H35" s="338">
        <f t="shared" si="7"/>
        <v>225</v>
      </c>
      <c r="I35" s="338">
        <f t="shared" si="7"/>
        <v>232</v>
      </c>
      <c r="J35" s="338">
        <f t="shared" si="7"/>
        <v>287</v>
      </c>
      <c r="K35" s="338">
        <f t="shared" si="7"/>
        <v>237</v>
      </c>
      <c r="L35" s="338">
        <f t="shared" si="7"/>
        <v>266</v>
      </c>
      <c r="M35" s="338">
        <f t="shared" si="7"/>
        <v>314</v>
      </c>
      <c r="N35" s="338">
        <f t="shared" si="7"/>
        <v>297</v>
      </c>
      <c r="O35" s="338">
        <f t="shared" si="7"/>
        <v>253</v>
      </c>
      <c r="P35" s="338">
        <f t="shared" si="7"/>
        <v>160</v>
      </c>
      <c r="Q35" s="338">
        <f t="shared" si="7"/>
        <v>83</v>
      </c>
      <c r="R35" s="338">
        <f t="shared" si="7"/>
        <v>83</v>
      </c>
      <c r="S35" s="338">
        <f t="shared" si="7"/>
        <v>106</v>
      </c>
      <c r="T35" s="338">
        <f t="shared" si="7"/>
        <v>74</v>
      </c>
      <c r="U35" s="338">
        <f t="shared" si="7"/>
        <v>61</v>
      </c>
      <c r="V35" s="338">
        <f t="shared" si="7"/>
        <v>44</v>
      </c>
    </row>
    <row r="36" spans="1:22" ht="16.5" customHeight="1" hidden="1">
      <c r="A36" s="366" t="s">
        <v>34</v>
      </c>
      <c r="B36" s="322">
        <v>2003</v>
      </c>
      <c r="C36" s="367" t="s">
        <v>97</v>
      </c>
      <c r="D36" s="368" t="s">
        <v>118</v>
      </c>
      <c r="E36" s="107">
        <f>SUM(F36:V36)</f>
        <v>1699</v>
      </c>
      <c r="F36" s="107">
        <v>148</v>
      </c>
      <c r="G36" s="107">
        <v>123</v>
      </c>
      <c r="H36" s="107">
        <v>115</v>
      </c>
      <c r="I36" s="107">
        <v>118</v>
      </c>
      <c r="J36" s="107">
        <v>154</v>
      </c>
      <c r="K36" s="107">
        <v>117</v>
      </c>
      <c r="L36" s="107">
        <v>149</v>
      </c>
      <c r="M36" s="107">
        <v>175</v>
      </c>
      <c r="N36" s="107">
        <v>178</v>
      </c>
      <c r="O36" s="107">
        <v>148</v>
      </c>
      <c r="P36" s="107">
        <v>87</v>
      </c>
      <c r="Q36" s="107">
        <v>47</v>
      </c>
      <c r="R36" s="107">
        <v>44</v>
      </c>
      <c r="S36" s="107">
        <v>47</v>
      </c>
      <c r="T36" s="107">
        <v>20</v>
      </c>
      <c r="U36" s="107">
        <v>20</v>
      </c>
      <c r="V36" s="107">
        <v>9</v>
      </c>
    </row>
    <row r="37" spans="2:22" ht="16.5" customHeight="1" hidden="1">
      <c r="B37" s="322"/>
      <c r="C37" s="367" t="s">
        <v>98</v>
      </c>
      <c r="D37" s="365" t="s">
        <v>119</v>
      </c>
      <c r="E37" s="107">
        <f>SUM(F37:V37)</f>
        <v>1511</v>
      </c>
      <c r="F37" s="107">
        <v>127</v>
      </c>
      <c r="G37" s="107">
        <v>90</v>
      </c>
      <c r="H37" s="107">
        <v>110</v>
      </c>
      <c r="I37" s="107">
        <v>114</v>
      </c>
      <c r="J37" s="107">
        <v>133</v>
      </c>
      <c r="K37" s="107">
        <v>120</v>
      </c>
      <c r="L37" s="107">
        <v>117</v>
      </c>
      <c r="M37" s="107">
        <v>139</v>
      </c>
      <c r="N37" s="107">
        <v>119</v>
      </c>
      <c r="O37" s="107">
        <v>105</v>
      </c>
      <c r="P37" s="107">
        <v>73</v>
      </c>
      <c r="Q37" s="107">
        <v>36</v>
      </c>
      <c r="R37" s="107">
        <v>39</v>
      </c>
      <c r="S37" s="107">
        <v>59</v>
      </c>
      <c r="T37" s="107">
        <v>54</v>
      </c>
      <c r="U37" s="107">
        <v>41</v>
      </c>
      <c r="V37" s="107">
        <v>35</v>
      </c>
    </row>
    <row r="38" spans="2:22" ht="6.75" customHeight="1" hidden="1">
      <c r="B38" s="322"/>
      <c r="C38" s="367"/>
      <c r="D38" s="322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</row>
    <row r="39" spans="1:22" ht="16.5" customHeight="1">
      <c r="A39" s="323"/>
      <c r="B39" s="324"/>
      <c r="C39" s="364" t="s">
        <v>86</v>
      </c>
      <c r="D39" s="365" t="s">
        <v>102</v>
      </c>
      <c r="E39" s="338">
        <f aca="true" t="shared" si="8" ref="E39:V39">SUM(E40:E41)</f>
        <v>3204</v>
      </c>
      <c r="F39" s="338">
        <f t="shared" si="8"/>
        <v>244</v>
      </c>
      <c r="G39" s="338">
        <f t="shared" si="8"/>
        <v>227</v>
      </c>
      <c r="H39" s="338">
        <f t="shared" si="8"/>
        <v>199</v>
      </c>
      <c r="I39" s="338">
        <f t="shared" si="8"/>
        <v>240</v>
      </c>
      <c r="J39" s="338">
        <f t="shared" si="8"/>
        <v>294</v>
      </c>
      <c r="K39" s="338">
        <f t="shared" si="8"/>
        <v>247</v>
      </c>
      <c r="L39" s="338">
        <f t="shared" si="8"/>
        <v>264</v>
      </c>
      <c r="M39" s="338">
        <f t="shared" si="8"/>
        <v>282</v>
      </c>
      <c r="N39" s="338">
        <f t="shared" si="8"/>
        <v>307</v>
      </c>
      <c r="O39" s="338">
        <f t="shared" si="8"/>
        <v>268</v>
      </c>
      <c r="P39" s="338">
        <f t="shared" si="8"/>
        <v>183</v>
      </c>
      <c r="Q39" s="338">
        <f t="shared" si="8"/>
        <v>86</v>
      </c>
      <c r="R39" s="338">
        <f t="shared" si="8"/>
        <v>73</v>
      </c>
      <c r="S39" s="338">
        <f t="shared" si="8"/>
        <v>102</v>
      </c>
      <c r="T39" s="338">
        <f t="shared" si="8"/>
        <v>84</v>
      </c>
      <c r="U39" s="338">
        <f t="shared" si="8"/>
        <v>55</v>
      </c>
      <c r="V39" s="338">
        <f t="shared" si="8"/>
        <v>49</v>
      </c>
    </row>
    <row r="40" spans="1:22" ht="16.5" customHeight="1">
      <c r="A40" s="366" t="s">
        <v>35</v>
      </c>
      <c r="B40" s="322">
        <v>2004</v>
      </c>
      <c r="C40" s="367" t="s">
        <v>97</v>
      </c>
      <c r="D40" s="368" t="s">
        <v>118</v>
      </c>
      <c r="E40" s="107">
        <f>SUM(F40:V40)</f>
        <v>1693</v>
      </c>
      <c r="F40" s="107">
        <v>133</v>
      </c>
      <c r="G40" s="107">
        <v>121</v>
      </c>
      <c r="H40" s="107">
        <v>107</v>
      </c>
      <c r="I40" s="107">
        <v>123</v>
      </c>
      <c r="J40" s="107">
        <v>152</v>
      </c>
      <c r="K40" s="107">
        <v>127</v>
      </c>
      <c r="L40" s="107">
        <v>148</v>
      </c>
      <c r="M40" s="107">
        <v>156</v>
      </c>
      <c r="N40" s="107">
        <v>180</v>
      </c>
      <c r="O40" s="107">
        <v>158</v>
      </c>
      <c r="P40" s="107">
        <v>103</v>
      </c>
      <c r="Q40" s="107">
        <v>48</v>
      </c>
      <c r="R40" s="107">
        <v>37</v>
      </c>
      <c r="S40" s="107">
        <v>49</v>
      </c>
      <c r="T40" s="107">
        <v>23</v>
      </c>
      <c r="U40" s="107">
        <v>19</v>
      </c>
      <c r="V40" s="107">
        <v>9</v>
      </c>
    </row>
    <row r="41" spans="2:22" ht="16.5" customHeight="1">
      <c r="B41" s="322"/>
      <c r="C41" s="367" t="s">
        <v>98</v>
      </c>
      <c r="D41" s="365" t="s">
        <v>119</v>
      </c>
      <c r="E41" s="107">
        <f>SUM(F41:V41)</f>
        <v>1511</v>
      </c>
      <c r="F41" s="107">
        <v>111</v>
      </c>
      <c r="G41" s="107">
        <v>106</v>
      </c>
      <c r="H41" s="107">
        <v>92</v>
      </c>
      <c r="I41" s="107">
        <v>117</v>
      </c>
      <c r="J41" s="107">
        <v>142</v>
      </c>
      <c r="K41" s="107">
        <v>120</v>
      </c>
      <c r="L41" s="107">
        <v>116</v>
      </c>
      <c r="M41" s="107">
        <v>126</v>
      </c>
      <c r="N41" s="107">
        <v>127</v>
      </c>
      <c r="O41" s="107">
        <v>110</v>
      </c>
      <c r="P41" s="107">
        <v>80</v>
      </c>
      <c r="Q41" s="107">
        <v>38</v>
      </c>
      <c r="R41" s="107">
        <v>36</v>
      </c>
      <c r="S41" s="107">
        <v>53</v>
      </c>
      <c r="T41" s="107">
        <v>61</v>
      </c>
      <c r="U41" s="107">
        <v>36</v>
      </c>
      <c r="V41" s="107">
        <v>40</v>
      </c>
    </row>
    <row r="42" spans="2:22" ht="7.5" customHeight="1">
      <c r="B42" s="322"/>
      <c r="C42" s="367"/>
      <c r="D42" s="365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</row>
    <row r="43" spans="1:22" s="305" customFormat="1" ht="18.75" customHeight="1">
      <c r="A43" s="323"/>
      <c r="B43" s="324"/>
      <c r="C43" s="364" t="s">
        <v>86</v>
      </c>
      <c r="D43" s="365" t="s">
        <v>102</v>
      </c>
      <c r="E43" s="338">
        <f aca="true" t="shared" si="9" ref="E43:V43">SUM(E44:E45)</f>
        <v>3249</v>
      </c>
      <c r="F43" s="338">
        <f t="shared" si="9"/>
        <v>241</v>
      </c>
      <c r="G43" s="338">
        <f t="shared" si="9"/>
        <v>217</v>
      </c>
      <c r="H43" s="338">
        <f t="shared" si="9"/>
        <v>209</v>
      </c>
      <c r="I43" s="338">
        <f t="shared" si="9"/>
        <v>238</v>
      </c>
      <c r="J43" s="338">
        <f t="shared" si="9"/>
        <v>295</v>
      </c>
      <c r="K43" s="338">
        <f t="shared" si="9"/>
        <v>265</v>
      </c>
      <c r="L43" s="338">
        <f t="shared" si="9"/>
        <v>251</v>
      </c>
      <c r="M43" s="338">
        <f t="shared" si="9"/>
        <v>273</v>
      </c>
      <c r="N43" s="338">
        <f t="shared" si="9"/>
        <v>308</v>
      </c>
      <c r="O43" s="338">
        <f t="shared" si="9"/>
        <v>291</v>
      </c>
      <c r="P43" s="338">
        <f t="shared" si="9"/>
        <v>200</v>
      </c>
      <c r="Q43" s="338">
        <f t="shared" si="9"/>
        <v>93</v>
      </c>
      <c r="R43" s="338">
        <f t="shared" si="9"/>
        <v>67</v>
      </c>
      <c r="S43" s="338">
        <f t="shared" si="9"/>
        <v>98</v>
      </c>
      <c r="T43" s="338">
        <f t="shared" si="9"/>
        <v>87</v>
      </c>
      <c r="U43" s="338">
        <f t="shared" si="9"/>
        <v>63</v>
      </c>
      <c r="V43" s="338">
        <f t="shared" si="9"/>
        <v>53</v>
      </c>
    </row>
    <row r="44" spans="1:22" s="305" customFormat="1" ht="19.5" customHeight="1">
      <c r="A44" s="366" t="s">
        <v>36</v>
      </c>
      <c r="B44" s="322">
        <v>2005</v>
      </c>
      <c r="C44" s="367" t="s">
        <v>97</v>
      </c>
      <c r="D44" s="368" t="s">
        <v>118</v>
      </c>
      <c r="E44" s="107">
        <f>SUM(F44:V44)</f>
        <v>1701</v>
      </c>
      <c r="F44" s="107">
        <v>124</v>
      </c>
      <c r="G44" s="107">
        <v>119</v>
      </c>
      <c r="H44" s="107">
        <v>106</v>
      </c>
      <c r="I44" s="107">
        <v>122</v>
      </c>
      <c r="J44" s="107">
        <v>153</v>
      </c>
      <c r="K44" s="338">
        <v>134</v>
      </c>
      <c r="L44" s="338">
        <v>141</v>
      </c>
      <c r="M44" s="107">
        <v>149</v>
      </c>
      <c r="N44" s="107">
        <v>188</v>
      </c>
      <c r="O44" s="107">
        <v>160</v>
      </c>
      <c r="P44" s="107">
        <v>116</v>
      </c>
      <c r="Q44" s="107">
        <v>48</v>
      </c>
      <c r="R44" s="107">
        <v>34</v>
      </c>
      <c r="S44" s="107">
        <v>49</v>
      </c>
      <c r="T44" s="107">
        <v>26</v>
      </c>
      <c r="U44" s="107">
        <v>22</v>
      </c>
      <c r="V44" s="107">
        <v>10</v>
      </c>
    </row>
    <row r="45" spans="1:22" s="305" customFormat="1" ht="19.5" customHeight="1">
      <c r="A45" s="323"/>
      <c r="B45" s="324"/>
      <c r="C45" s="364" t="s">
        <v>98</v>
      </c>
      <c r="D45" s="365" t="s">
        <v>119</v>
      </c>
      <c r="E45" s="107">
        <f>SUM(F45:V45)</f>
        <v>1548</v>
      </c>
      <c r="F45" s="338">
        <v>117</v>
      </c>
      <c r="G45" s="338">
        <v>98</v>
      </c>
      <c r="H45" s="338">
        <v>103</v>
      </c>
      <c r="I45" s="338">
        <v>116</v>
      </c>
      <c r="J45" s="338">
        <v>142</v>
      </c>
      <c r="K45" s="338">
        <v>131</v>
      </c>
      <c r="L45" s="338">
        <v>110</v>
      </c>
      <c r="M45" s="338">
        <v>124</v>
      </c>
      <c r="N45" s="338">
        <v>120</v>
      </c>
      <c r="O45" s="338">
        <v>131</v>
      </c>
      <c r="P45" s="338">
        <v>84</v>
      </c>
      <c r="Q45" s="338">
        <v>45</v>
      </c>
      <c r="R45" s="338">
        <v>33</v>
      </c>
      <c r="S45" s="338">
        <v>49</v>
      </c>
      <c r="T45" s="338">
        <v>61</v>
      </c>
      <c r="U45" s="338">
        <v>41</v>
      </c>
      <c r="V45" s="338">
        <v>43</v>
      </c>
    </row>
    <row r="46" spans="2:22" ht="6.75" customHeight="1">
      <c r="B46" s="322"/>
      <c r="C46" s="367"/>
      <c r="D46" s="365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</row>
    <row r="47" spans="1:22" s="305" customFormat="1" ht="18.75" customHeight="1">
      <c r="A47" s="323"/>
      <c r="B47" s="324"/>
      <c r="C47" s="364" t="s">
        <v>86</v>
      </c>
      <c r="D47" s="365" t="s">
        <v>102</v>
      </c>
      <c r="E47" s="338">
        <f aca="true" t="shared" si="10" ref="E47:V47">SUM(E48:E49)</f>
        <v>3187</v>
      </c>
      <c r="F47" s="338">
        <f t="shared" si="10"/>
        <v>229</v>
      </c>
      <c r="G47" s="338">
        <f t="shared" si="10"/>
        <v>207</v>
      </c>
      <c r="H47" s="338">
        <f t="shared" si="10"/>
        <v>195</v>
      </c>
      <c r="I47" s="338">
        <f t="shared" si="10"/>
        <v>241</v>
      </c>
      <c r="J47" s="338">
        <f t="shared" si="10"/>
        <v>278</v>
      </c>
      <c r="K47" s="338">
        <f t="shared" si="10"/>
        <v>257</v>
      </c>
      <c r="L47" s="338">
        <f t="shared" si="10"/>
        <v>239</v>
      </c>
      <c r="M47" s="338">
        <f t="shared" si="10"/>
        <v>259</v>
      </c>
      <c r="N47" s="338">
        <f t="shared" si="10"/>
        <v>305</v>
      </c>
      <c r="O47" s="338">
        <f t="shared" si="10"/>
        <v>287</v>
      </c>
      <c r="P47" s="338">
        <f t="shared" si="10"/>
        <v>197</v>
      </c>
      <c r="Q47" s="338">
        <f t="shared" si="10"/>
        <v>124</v>
      </c>
      <c r="R47" s="338">
        <f t="shared" si="10"/>
        <v>65</v>
      </c>
      <c r="S47" s="338">
        <f t="shared" si="10"/>
        <v>85</v>
      </c>
      <c r="T47" s="338">
        <f t="shared" si="10"/>
        <v>90</v>
      </c>
      <c r="U47" s="338">
        <f t="shared" si="10"/>
        <v>77</v>
      </c>
      <c r="V47" s="338">
        <f t="shared" si="10"/>
        <v>52</v>
      </c>
    </row>
    <row r="48" spans="1:22" s="305" customFormat="1" ht="19.5" customHeight="1">
      <c r="A48" s="366" t="s">
        <v>37</v>
      </c>
      <c r="B48" s="322">
        <v>2006</v>
      </c>
      <c r="C48" s="367" t="s">
        <v>97</v>
      </c>
      <c r="D48" s="368" t="s">
        <v>118</v>
      </c>
      <c r="E48" s="107">
        <f>SUM(F48:V48)</f>
        <v>1687</v>
      </c>
      <c r="F48" s="107">
        <v>119</v>
      </c>
      <c r="G48" s="107">
        <v>116</v>
      </c>
      <c r="H48" s="107">
        <v>105</v>
      </c>
      <c r="I48" s="107">
        <v>121</v>
      </c>
      <c r="J48" s="107">
        <v>146</v>
      </c>
      <c r="K48" s="338">
        <v>135</v>
      </c>
      <c r="L48" s="338">
        <v>141</v>
      </c>
      <c r="M48" s="107">
        <v>138</v>
      </c>
      <c r="N48" s="107">
        <v>185</v>
      </c>
      <c r="O48" s="107">
        <v>163</v>
      </c>
      <c r="P48" s="107">
        <v>108</v>
      </c>
      <c r="Q48" s="107">
        <v>65</v>
      </c>
      <c r="R48" s="107">
        <v>37</v>
      </c>
      <c r="S48" s="107">
        <v>38</v>
      </c>
      <c r="T48" s="107">
        <v>37</v>
      </c>
      <c r="U48" s="107">
        <v>23</v>
      </c>
      <c r="V48" s="107">
        <v>10</v>
      </c>
    </row>
    <row r="49" spans="1:22" s="305" customFormat="1" ht="19.5" customHeight="1">
      <c r="A49" s="323"/>
      <c r="B49" s="324"/>
      <c r="C49" s="364" t="s">
        <v>98</v>
      </c>
      <c r="D49" s="365" t="s">
        <v>119</v>
      </c>
      <c r="E49" s="107">
        <f>SUM(F49:V49)</f>
        <v>1500</v>
      </c>
      <c r="F49" s="338">
        <v>110</v>
      </c>
      <c r="G49" s="338">
        <v>91</v>
      </c>
      <c r="H49" s="338">
        <v>90</v>
      </c>
      <c r="I49" s="338">
        <v>120</v>
      </c>
      <c r="J49" s="338">
        <v>132</v>
      </c>
      <c r="K49" s="338">
        <v>122</v>
      </c>
      <c r="L49" s="338">
        <v>98</v>
      </c>
      <c r="M49" s="338">
        <v>121</v>
      </c>
      <c r="N49" s="338">
        <v>120</v>
      </c>
      <c r="O49" s="338">
        <v>124</v>
      </c>
      <c r="P49" s="338">
        <v>89</v>
      </c>
      <c r="Q49" s="338">
        <v>59</v>
      </c>
      <c r="R49" s="338">
        <v>28</v>
      </c>
      <c r="S49" s="338">
        <v>47</v>
      </c>
      <c r="T49" s="338">
        <v>53</v>
      </c>
      <c r="U49" s="338">
        <v>54</v>
      </c>
      <c r="V49" s="338">
        <v>42</v>
      </c>
    </row>
    <row r="50" spans="1:22" s="305" customFormat="1" ht="6.75" customHeight="1">
      <c r="A50" s="323"/>
      <c r="B50" s="324"/>
      <c r="C50" s="364"/>
      <c r="D50" s="365"/>
      <c r="E50" s="107"/>
      <c r="F50" s="338"/>
      <c r="G50" s="338"/>
      <c r="H50" s="338"/>
      <c r="I50" s="338"/>
      <c r="J50" s="338"/>
      <c r="K50" s="338"/>
      <c r="L50" s="338"/>
      <c r="M50" s="338"/>
      <c r="N50" s="338"/>
      <c r="O50" s="338"/>
      <c r="P50" s="338"/>
      <c r="Q50" s="338"/>
      <c r="R50" s="338"/>
      <c r="S50" s="338"/>
      <c r="T50" s="338"/>
      <c r="U50" s="338"/>
      <c r="V50" s="338"/>
    </row>
    <row r="51" spans="1:26" s="305" customFormat="1" ht="16.5" customHeight="1">
      <c r="A51" s="323"/>
      <c r="B51" s="324"/>
      <c r="C51" s="364" t="s">
        <v>86</v>
      </c>
      <c r="D51" s="365" t="s">
        <v>102</v>
      </c>
      <c r="E51" s="338">
        <f aca="true" t="shared" si="11" ref="E51:V51">SUM(E52:E53)</f>
        <v>3171</v>
      </c>
      <c r="F51" s="338">
        <f t="shared" si="11"/>
        <v>202</v>
      </c>
      <c r="G51" s="338">
        <f t="shared" si="11"/>
        <v>213</v>
      </c>
      <c r="H51" s="338">
        <f t="shared" si="11"/>
        <v>196</v>
      </c>
      <c r="I51" s="338">
        <f t="shared" si="11"/>
        <v>249</v>
      </c>
      <c r="J51" s="338">
        <f t="shared" si="11"/>
        <v>255</v>
      </c>
      <c r="K51" s="338">
        <f t="shared" si="11"/>
        <v>262</v>
      </c>
      <c r="L51" s="338">
        <f t="shared" si="11"/>
        <v>241</v>
      </c>
      <c r="M51" s="338">
        <f t="shared" si="11"/>
        <v>235</v>
      </c>
      <c r="N51" s="338">
        <f t="shared" si="11"/>
        <v>327</v>
      </c>
      <c r="O51" s="338">
        <f t="shared" si="11"/>
        <v>276</v>
      </c>
      <c r="P51" s="338">
        <f t="shared" si="11"/>
        <v>215</v>
      </c>
      <c r="Q51" s="338">
        <f t="shared" si="11"/>
        <v>127</v>
      </c>
      <c r="R51" s="338">
        <f t="shared" si="11"/>
        <v>75</v>
      </c>
      <c r="S51" s="338">
        <f t="shared" si="11"/>
        <v>74</v>
      </c>
      <c r="T51" s="338">
        <f t="shared" si="11"/>
        <v>101</v>
      </c>
      <c r="U51" s="338">
        <f t="shared" si="11"/>
        <v>62</v>
      </c>
      <c r="V51" s="338">
        <f t="shared" si="11"/>
        <v>61</v>
      </c>
      <c r="W51" s="338"/>
      <c r="X51" s="338"/>
      <c r="Y51" s="338"/>
      <c r="Z51" s="338"/>
    </row>
    <row r="52" spans="1:26" s="305" customFormat="1" ht="16.5" customHeight="1">
      <c r="A52" s="366" t="s">
        <v>38</v>
      </c>
      <c r="B52" s="322">
        <v>2007</v>
      </c>
      <c r="C52" s="367" t="s">
        <v>97</v>
      </c>
      <c r="D52" s="368" t="s">
        <v>118</v>
      </c>
      <c r="E52" s="107">
        <f>SUM(F52:V52)</f>
        <v>1684</v>
      </c>
      <c r="F52" s="107">
        <v>101</v>
      </c>
      <c r="G52" s="107">
        <v>123</v>
      </c>
      <c r="H52" s="107">
        <v>113</v>
      </c>
      <c r="I52" s="107">
        <v>123</v>
      </c>
      <c r="J52" s="107">
        <v>142</v>
      </c>
      <c r="K52" s="338">
        <v>134</v>
      </c>
      <c r="L52" s="338">
        <v>128</v>
      </c>
      <c r="M52" s="107">
        <v>128</v>
      </c>
      <c r="N52" s="107">
        <v>196</v>
      </c>
      <c r="O52" s="107">
        <v>157</v>
      </c>
      <c r="P52" s="107">
        <v>122</v>
      </c>
      <c r="Q52" s="107">
        <v>70</v>
      </c>
      <c r="R52" s="107">
        <v>37</v>
      </c>
      <c r="S52" s="107">
        <v>38</v>
      </c>
      <c r="T52" s="107">
        <v>40</v>
      </c>
      <c r="U52" s="107">
        <v>18</v>
      </c>
      <c r="V52" s="107">
        <v>14</v>
      </c>
      <c r="W52" s="338"/>
      <c r="X52" s="338"/>
      <c r="Y52" s="338"/>
      <c r="Z52" s="338"/>
    </row>
    <row r="53" spans="1:26" s="305" customFormat="1" ht="16.5" customHeight="1">
      <c r="A53" s="323"/>
      <c r="B53" s="324"/>
      <c r="C53" s="364" t="s">
        <v>98</v>
      </c>
      <c r="D53" s="365" t="s">
        <v>119</v>
      </c>
      <c r="E53" s="107">
        <f>SUM(F53:V53)</f>
        <v>1487</v>
      </c>
      <c r="F53" s="338">
        <v>101</v>
      </c>
      <c r="G53" s="338">
        <v>90</v>
      </c>
      <c r="H53" s="338">
        <v>83</v>
      </c>
      <c r="I53" s="338">
        <v>126</v>
      </c>
      <c r="J53" s="338">
        <v>113</v>
      </c>
      <c r="K53" s="338">
        <v>128</v>
      </c>
      <c r="L53" s="338">
        <v>113</v>
      </c>
      <c r="M53" s="338">
        <v>107</v>
      </c>
      <c r="N53" s="338">
        <v>131</v>
      </c>
      <c r="O53" s="338">
        <v>119</v>
      </c>
      <c r="P53" s="338">
        <v>93</v>
      </c>
      <c r="Q53" s="338">
        <v>57</v>
      </c>
      <c r="R53" s="338">
        <v>38</v>
      </c>
      <c r="S53" s="338">
        <v>36</v>
      </c>
      <c r="T53" s="338">
        <v>61</v>
      </c>
      <c r="U53" s="338">
        <v>44</v>
      </c>
      <c r="V53" s="338">
        <v>47</v>
      </c>
      <c r="W53" s="338"/>
      <c r="X53" s="338"/>
      <c r="Y53" s="338"/>
      <c r="Z53" s="338"/>
    </row>
    <row r="54" spans="1:26" s="305" customFormat="1" ht="7.5" customHeight="1">
      <c r="A54" s="323"/>
      <c r="B54" s="324"/>
      <c r="C54" s="364"/>
      <c r="D54" s="365"/>
      <c r="E54" s="107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8"/>
      <c r="W54" s="338"/>
      <c r="X54" s="338"/>
      <c r="Y54" s="338"/>
      <c r="Z54" s="338"/>
    </row>
    <row r="55" spans="1:26" s="305" customFormat="1" ht="16.5" customHeight="1">
      <c r="A55" s="323"/>
      <c r="B55" s="324"/>
      <c r="C55" s="364" t="s">
        <v>86</v>
      </c>
      <c r="D55" s="365" t="s">
        <v>102</v>
      </c>
      <c r="E55" s="338">
        <f aca="true" t="shared" si="12" ref="E55:V55">SUM(E56:E57)</f>
        <v>3178</v>
      </c>
      <c r="F55" s="338">
        <f t="shared" si="12"/>
        <v>198</v>
      </c>
      <c r="G55" s="338">
        <f t="shared" si="12"/>
        <v>206</v>
      </c>
      <c r="H55" s="338">
        <f t="shared" si="12"/>
        <v>197</v>
      </c>
      <c r="I55" s="338">
        <f t="shared" si="12"/>
        <v>246</v>
      </c>
      <c r="J55" s="338">
        <f t="shared" si="12"/>
        <v>237</v>
      </c>
      <c r="K55" s="338">
        <f t="shared" si="12"/>
        <v>280</v>
      </c>
      <c r="L55" s="338">
        <f t="shared" si="12"/>
        <v>219</v>
      </c>
      <c r="M55" s="338">
        <f t="shared" si="12"/>
        <v>245</v>
      </c>
      <c r="N55" s="338">
        <f t="shared" si="12"/>
        <v>310</v>
      </c>
      <c r="O55" s="338">
        <f t="shared" si="12"/>
        <v>284</v>
      </c>
      <c r="P55" s="338">
        <f t="shared" si="12"/>
        <v>239</v>
      </c>
      <c r="Q55" s="338">
        <f t="shared" si="12"/>
        <v>150</v>
      </c>
      <c r="R55" s="338">
        <f t="shared" si="12"/>
        <v>70</v>
      </c>
      <c r="S55" s="338">
        <f t="shared" si="12"/>
        <v>67</v>
      </c>
      <c r="T55" s="338">
        <f t="shared" si="12"/>
        <v>98</v>
      </c>
      <c r="U55" s="338">
        <f t="shared" si="12"/>
        <v>63</v>
      </c>
      <c r="V55" s="338">
        <f t="shared" si="12"/>
        <v>69</v>
      </c>
      <c r="W55" s="338"/>
      <c r="X55" s="338"/>
      <c r="Y55" s="338"/>
      <c r="Z55" s="338"/>
    </row>
    <row r="56" spans="1:26" s="305" customFormat="1" ht="16.5" customHeight="1">
      <c r="A56" s="366" t="s">
        <v>39</v>
      </c>
      <c r="B56" s="322">
        <v>2008</v>
      </c>
      <c r="C56" s="367" t="s">
        <v>97</v>
      </c>
      <c r="D56" s="368" t="s">
        <v>118</v>
      </c>
      <c r="E56" s="107">
        <f>SUM(F56:V56)</f>
        <v>1675</v>
      </c>
      <c r="F56" s="107">
        <v>105</v>
      </c>
      <c r="G56" s="107">
        <v>107</v>
      </c>
      <c r="H56" s="107">
        <v>114</v>
      </c>
      <c r="I56" s="107">
        <v>126</v>
      </c>
      <c r="J56" s="107">
        <v>122</v>
      </c>
      <c r="K56" s="338">
        <v>145</v>
      </c>
      <c r="L56" s="338">
        <v>106</v>
      </c>
      <c r="M56" s="107">
        <v>145</v>
      </c>
      <c r="N56" s="107">
        <v>175</v>
      </c>
      <c r="O56" s="107">
        <v>168</v>
      </c>
      <c r="P56" s="107">
        <v>135</v>
      </c>
      <c r="Q56" s="107">
        <v>81</v>
      </c>
      <c r="R56" s="107">
        <v>38</v>
      </c>
      <c r="S56" s="107">
        <v>33</v>
      </c>
      <c r="T56" s="107">
        <v>43</v>
      </c>
      <c r="U56" s="107">
        <v>16</v>
      </c>
      <c r="V56" s="107">
        <v>16</v>
      </c>
      <c r="W56" s="338"/>
      <c r="X56" s="338"/>
      <c r="Y56" s="338"/>
      <c r="Z56" s="338"/>
    </row>
    <row r="57" spans="1:26" s="305" customFormat="1" ht="16.5" customHeight="1">
      <c r="A57" s="323"/>
      <c r="B57" s="324"/>
      <c r="C57" s="364" t="s">
        <v>98</v>
      </c>
      <c r="D57" s="365" t="s">
        <v>119</v>
      </c>
      <c r="E57" s="107">
        <f>SUM(F57:V57)</f>
        <v>1503</v>
      </c>
      <c r="F57" s="338">
        <v>93</v>
      </c>
      <c r="G57" s="338">
        <v>99</v>
      </c>
      <c r="H57" s="338">
        <v>83</v>
      </c>
      <c r="I57" s="338">
        <v>120</v>
      </c>
      <c r="J57" s="338">
        <v>115</v>
      </c>
      <c r="K57" s="338">
        <v>135</v>
      </c>
      <c r="L57" s="338">
        <v>113</v>
      </c>
      <c r="M57" s="338">
        <v>100</v>
      </c>
      <c r="N57" s="338">
        <v>135</v>
      </c>
      <c r="O57" s="338">
        <v>116</v>
      </c>
      <c r="P57" s="338">
        <v>104</v>
      </c>
      <c r="Q57" s="338">
        <v>69</v>
      </c>
      <c r="R57" s="338">
        <v>32</v>
      </c>
      <c r="S57" s="338">
        <v>34</v>
      </c>
      <c r="T57" s="338">
        <v>55</v>
      </c>
      <c r="U57" s="338">
        <v>47</v>
      </c>
      <c r="V57" s="338">
        <v>53</v>
      </c>
      <c r="W57" s="338"/>
      <c r="X57" s="338"/>
      <c r="Y57" s="338"/>
      <c r="Z57" s="338"/>
    </row>
    <row r="58" spans="1:26" s="305" customFormat="1" ht="6" customHeight="1">
      <c r="A58" s="323"/>
      <c r="B58" s="324"/>
      <c r="C58" s="364"/>
      <c r="D58" s="324"/>
      <c r="E58" s="107"/>
      <c r="F58" s="338"/>
      <c r="G58" s="338"/>
      <c r="H58" s="338"/>
      <c r="I58" s="338"/>
      <c r="J58" s="338"/>
      <c r="K58" s="338"/>
      <c r="L58" s="338"/>
      <c r="M58" s="338"/>
      <c r="N58" s="338"/>
      <c r="O58" s="338"/>
      <c r="P58" s="338"/>
      <c r="Q58" s="338"/>
      <c r="R58" s="338"/>
      <c r="S58" s="338"/>
      <c r="T58" s="338"/>
      <c r="U58" s="338"/>
      <c r="V58" s="338"/>
      <c r="W58" s="338"/>
      <c r="X58" s="338"/>
      <c r="Y58" s="338"/>
      <c r="Z58" s="338"/>
    </row>
    <row r="59" spans="1:26" s="305" customFormat="1" ht="16.5" customHeight="1">
      <c r="A59" s="323"/>
      <c r="B59" s="324"/>
      <c r="C59" s="364" t="s">
        <v>86</v>
      </c>
      <c r="D59" s="365" t="s">
        <v>102</v>
      </c>
      <c r="E59" s="338">
        <f aca="true" t="shared" si="13" ref="E59:V59">SUM(E60:E61)</f>
        <v>3367</v>
      </c>
      <c r="F59" s="338">
        <f t="shared" si="13"/>
        <v>199</v>
      </c>
      <c r="G59" s="338">
        <f t="shared" si="13"/>
        <v>207</v>
      </c>
      <c r="H59" s="338">
        <f t="shared" si="13"/>
        <v>229</v>
      </c>
      <c r="I59" s="338">
        <f t="shared" si="13"/>
        <v>243</v>
      </c>
      <c r="J59" s="338">
        <f t="shared" si="13"/>
        <v>256</v>
      </c>
      <c r="K59" s="338">
        <f t="shared" si="13"/>
        <v>299</v>
      </c>
      <c r="L59" s="338">
        <f t="shared" si="13"/>
        <v>248</v>
      </c>
      <c r="M59" s="338">
        <f t="shared" si="13"/>
        <v>264</v>
      </c>
      <c r="N59" s="338">
        <f t="shared" si="13"/>
        <v>295</v>
      </c>
      <c r="O59" s="338">
        <f t="shared" si="13"/>
        <v>312</v>
      </c>
      <c r="P59" s="338">
        <f t="shared" si="13"/>
        <v>265</v>
      </c>
      <c r="Q59" s="338">
        <f t="shared" si="13"/>
        <v>172</v>
      </c>
      <c r="R59" s="338">
        <f t="shared" si="13"/>
        <v>82</v>
      </c>
      <c r="S59" s="338">
        <f t="shared" si="13"/>
        <v>60</v>
      </c>
      <c r="T59" s="338">
        <f t="shared" si="13"/>
        <v>90</v>
      </c>
      <c r="U59" s="338">
        <f t="shared" si="13"/>
        <v>76</v>
      </c>
      <c r="V59" s="338">
        <f t="shared" si="13"/>
        <v>70</v>
      </c>
      <c r="W59" s="338"/>
      <c r="X59" s="338"/>
      <c r="Y59" s="338"/>
      <c r="Z59" s="338"/>
    </row>
    <row r="60" spans="1:26" s="305" customFormat="1" ht="16.5" customHeight="1">
      <c r="A60" s="316" t="s">
        <v>352</v>
      </c>
      <c r="B60" s="322">
        <v>2009</v>
      </c>
      <c r="C60" s="367" t="s">
        <v>97</v>
      </c>
      <c r="D60" s="368" t="s">
        <v>118</v>
      </c>
      <c r="E60" s="107">
        <f>SUM(F60:V60)</f>
        <v>1764</v>
      </c>
      <c r="F60" s="107">
        <v>107</v>
      </c>
      <c r="G60" s="107">
        <v>109</v>
      </c>
      <c r="H60" s="107">
        <v>124</v>
      </c>
      <c r="I60" s="107">
        <v>126</v>
      </c>
      <c r="J60" s="107">
        <v>129</v>
      </c>
      <c r="K60" s="338">
        <v>150</v>
      </c>
      <c r="L60" s="338">
        <v>126</v>
      </c>
      <c r="M60" s="107">
        <v>152</v>
      </c>
      <c r="N60" s="107">
        <v>160</v>
      </c>
      <c r="O60" s="107">
        <v>180</v>
      </c>
      <c r="P60" s="107">
        <v>150</v>
      </c>
      <c r="Q60" s="107">
        <v>96</v>
      </c>
      <c r="R60" s="107">
        <v>46</v>
      </c>
      <c r="S60" s="107">
        <v>28</v>
      </c>
      <c r="T60" s="107">
        <v>44</v>
      </c>
      <c r="U60" s="107">
        <v>20</v>
      </c>
      <c r="V60" s="107">
        <v>17</v>
      </c>
      <c r="W60" s="338"/>
      <c r="X60" s="338"/>
      <c r="Y60" s="338"/>
      <c r="Z60" s="338"/>
    </row>
    <row r="61" spans="1:26" s="305" customFormat="1" ht="16.5" customHeight="1" thickBot="1">
      <c r="A61" s="323"/>
      <c r="B61" s="324"/>
      <c r="C61" s="364" t="s">
        <v>98</v>
      </c>
      <c r="D61" s="365" t="s">
        <v>119</v>
      </c>
      <c r="E61" s="107">
        <f>SUM(F61:V61)</f>
        <v>1603</v>
      </c>
      <c r="F61" s="338">
        <v>92</v>
      </c>
      <c r="G61" s="338">
        <v>98</v>
      </c>
      <c r="H61" s="338">
        <v>105</v>
      </c>
      <c r="I61" s="338">
        <v>117</v>
      </c>
      <c r="J61" s="338">
        <v>127</v>
      </c>
      <c r="K61" s="338">
        <v>149</v>
      </c>
      <c r="L61" s="338">
        <v>122</v>
      </c>
      <c r="M61" s="338">
        <v>112</v>
      </c>
      <c r="N61" s="338">
        <v>135</v>
      </c>
      <c r="O61" s="338">
        <v>132</v>
      </c>
      <c r="P61" s="338">
        <v>115</v>
      </c>
      <c r="Q61" s="338">
        <v>76</v>
      </c>
      <c r="R61" s="338">
        <v>36</v>
      </c>
      <c r="S61" s="338">
        <v>32</v>
      </c>
      <c r="T61" s="338">
        <v>46</v>
      </c>
      <c r="U61" s="338">
        <v>56</v>
      </c>
      <c r="V61" s="338">
        <v>53</v>
      </c>
      <c r="W61" s="338"/>
      <c r="X61" s="338"/>
      <c r="Y61" s="338"/>
      <c r="Z61" s="338"/>
    </row>
    <row r="62" spans="1:26" s="316" customFormat="1" ht="36.75" customHeight="1">
      <c r="A62" s="507" t="s">
        <v>6</v>
      </c>
      <c r="B62" s="507"/>
      <c r="C62" s="516" t="s">
        <v>211</v>
      </c>
      <c r="D62" s="516"/>
      <c r="E62" s="315" t="s">
        <v>274</v>
      </c>
      <c r="F62" s="352" t="s">
        <v>403</v>
      </c>
      <c r="G62" s="352" t="s">
        <v>404</v>
      </c>
      <c r="H62" s="352" t="s">
        <v>405</v>
      </c>
      <c r="I62" s="352" t="s">
        <v>406</v>
      </c>
      <c r="J62" s="352" t="s">
        <v>407</v>
      </c>
      <c r="K62" s="353" t="s">
        <v>408</v>
      </c>
      <c r="L62" s="354" t="s">
        <v>409</v>
      </c>
      <c r="M62" s="352" t="s">
        <v>410</v>
      </c>
      <c r="N62" s="352" t="s">
        <v>411</v>
      </c>
      <c r="O62" s="352" t="s">
        <v>412</v>
      </c>
      <c r="P62" s="352" t="s">
        <v>413</v>
      </c>
      <c r="Q62" s="352" t="s">
        <v>414</v>
      </c>
      <c r="R62" s="352" t="s">
        <v>415</v>
      </c>
      <c r="S62" s="352" t="s">
        <v>416</v>
      </c>
      <c r="T62" s="352" t="s">
        <v>417</v>
      </c>
      <c r="U62" s="352" t="s">
        <v>418</v>
      </c>
      <c r="V62" s="355" t="s">
        <v>419</v>
      </c>
      <c r="W62" s="355" t="s">
        <v>420</v>
      </c>
      <c r="X62" s="355" t="s">
        <v>421</v>
      </c>
      <c r="Y62" s="355" t="s">
        <v>422</v>
      </c>
      <c r="Z62" s="376" t="s">
        <v>423</v>
      </c>
    </row>
    <row r="63" spans="1:26" s="316" customFormat="1" ht="39.75" customHeight="1" thickBot="1">
      <c r="A63" s="517" t="s">
        <v>376</v>
      </c>
      <c r="B63" s="517"/>
      <c r="C63" s="518" t="s">
        <v>377</v>
      </c>
      <c r="D63" s="518"/>
      <c r="E63" s="356" t="s">
        <v>378</v>
      </c>
      <c r="F63" s="357" t="s">
        <v>379</v>
      </c>
      <c r="G63" s="357" t="s">
        <v>380</v>
      </c>
      <c r="H63" s="357" t="s">
        <v>381</v>
      </c>
      <c r="I63" s="357" t="s">
        <v>382</v>
      </c>
      <c r="J63" s="357" t="s">
        <v>383</v>
      </c>
      <c r="K63" s="357" t="s">
        <v>384</v>
      </c>
      <c r="L63" s="357" t="s">
        <v>385</v>
      </c>
      <c r="M63" s="358" t="s">
        <v>386</v>
      </c>
      <c r="N63" s="357" t="s">
        <v>387</v>
      </c>
      <c r="O63" s="357" t="s">
        <v>388</v>
      </c>
      <c r="P63" s="357" t="s">
        <v>389</v>
      </c>
      <c r="Q63" s="357" t="s">
        <v>390</v>
      </c>
      <c r="R63" s="357" t="s">
        <v>391</v>
      </c>
      <c r="S63" s="357" t="s">
        <v>392</v>
      </c>
      <c r="T63" s="357" t="s">
        <v>393</v>
      </c>
      <c r="U63" s="357" t="s">
        <v>394</v>
      </c>
      <c r="V63" s="357" t="s">
        <v>424</v>
      </c>
      <c r="W63" s="357" t="s">
        <v>425</v>
      </c>
      <c r="X63" s="357" t="s">
        <v>426</v>
      </c>
      <c r="Y63" s="357" t="s">
        <v>427</v>
      </c>
      <c r="Z63" s="359" t="s">
        <v>395</v>
      </c>
    </row>
    <row r="64" spans="1:26" s="316" customFormat="1" ht="6" customHeight="1" hidden="1">
      <c r="A64" s="321"/>
      <c r="B64" s="315"/>
      <c r="C64" s="360"/>
      <c r="D64" s="361"/>
      <c r="E64" s="362"/>
      <c r="F64" s="363"/>
      <c r="G64" s="363"/>
      <c r="H64" s="363"/>
      <c r="I64" s="363"/>
      <c r="J64" s="363"/>
      <c r="K64" s="363"/>
      <c r="L64" s="363"/>
      <c r="M64" s="363"/>
      <c r="N64" s="363"/>
      <c r="O64" s="363"/>
      <c r="P64" s="363"/>
      <c r="Q64" s="363"/>
      <c r="R64" s="363"/>
      <c r="S64" s="363"/>
      <c r="T64" s="363"/>
      <c r="U64" s="363"/>
      <c r="V64" s="363"/>
      <c r="W64" s="363"/>
      <c r="X64" s="363"/>
      <c r="Y64" s="363"/>
      <c r="Z64" s="363"/>
    </row>
    <row r="65" spans="1:26" s="305" customFormat="1" ht="16.5" customHeight="1" hidden="1">
      <c r="A65" s="323"/>
      <c r="B65" s="324"/>
      <c r="C65" s="364" t="s">
        <v>86</v>
      </c>
      <c r="D65" s="365" t="s">
        <v>102</v>
      </c>
      <c r="E65" s="338">
        <f aca="true" t="shared" si="14" ref="E65:V65">SUM(E66:E67)</f>
        <v>3171</v>
      </c>
      <c r="F65" s="338">
        <f t="shared" si="14"/>
        <v>202</v>
      </c>
      <c r="G65" s="338">
        <f t="shared" si="14"/>
        <v>213</v>
      </c>
      <c r="H65" s="338">
        <f t="shared" si="14"/>
        <v>196</v>
      </c>
      <c r="I65" s="338">
        <f t="shared" si="14"/>
        <v>249</v>
      </c>
      <c r="J65" s="338">
        <f t="shared" si="14"/>
        <v>255</v>
      </c>
      <c r="K65" s="338">
        <f t="shared" si="14"/>
        <v>262</v>
      </c>
      <c r="L65" s="338">
        <f t="shared" si="14"/>
        <v>241</v>
      </c>
      <c r="M65" s="338">
        <f t="shared" si="14"/>
        <v>235</v>
      </c>
      <c r="N65" s="338">
        <f t="shared" si="14"/>
        <v>327</v>
      </c>
      <c r="O65" s="338">
        <f t="shared" si="14"/>
        <v>276</v>
      </c>
      <c r="P65" s="338">
        <f t="shared" si="14"/>
        <v>215</v>
      </c>
      <c r="Q65" s="338">
        <f t="shared" si="14"/>
        <v>127</v>
      </c>
      <c r="R65" s="338">
        <f t="shared" si="14"/>
        <v>75</v>
      </c>
      <c r="S65" s="338">
        <f t="shared" si="14"/>
        <v>74</v>
      </c>
      <c r="T65" s="338">
        <f t="shared" si="14"/>
        <v>101</v>
      </c>
      <c r="U65" s="338">
        <f t="shared" si="14"/>
        <v>62</v>
      </c>
      <c r="V65" s="338">
        <f t="shared" si="14"/>
        <v>61</v>
      </c>
      <c r="W65" s="338">
        <v>0</v>
      </c>
      <c r="X65" s="338">
        <v>0</v>
      </c>
      <c r="Y65" s="338">
        <v>0</v>
      </c>
      <c r="Z65" s="338">
        <v>0</v>
      </c>
    </row>
    <row r="66" spans="1:26" s="305" customFormat="1" ht="16.5" customHeight="1" hidden="1">
      <c r="A66" s="366" t="s">
        <v>38</v>
      </c>
      <c r="B66" s="322">
        <v>2007</v>
      </c>
      <c r="C66" s="367" t="s">
        <v>97</v>
      </c>
      <c r="D66" s="368" t="s">
        <v>118</v>
      </c>
      <c r="E66" s="107">
        <f>SUM(F66:V66)</f>
        <v>1684</v>
      </c>
      <c r="F66" s="107">
        <v>101</v>
      </c>
      <c r="G66" s="107">
        <v>123</v>
      </c>
      <c r="H66" s="107">
        <v>113</v>
      </c>
      <c r="I66" s="107">
        <v>123</v>
      </c>
      <c r="J66" s="107">
        <v>142</v>
      </c>
      <c r="K66" s="338">
        <v>134</v>
      </c>
      <c r="L66" s="338">
        <v>128</v>
      </c>
      <c r="M66" s="107">
        <v>128</v>
      </c>
      <c r="N66" s="107">
        <v>196</v>
      </c>
      <c r="O66" s="107">
        <v>157</v>
      </c>
      <c r="P66" s="107">
        <v>122</v>
      </c>
      <c r="Q66" s="107">
        <v>70</v>
      </c>
      <c r="R66" s="107">
        <v>37</v>
      </c>
      <c r="S66" s="107">
        <v>38</v>
      </c>
      <c r="T66" s="107">
        <v>40</v>
      </c>
      <c r="U66" s="107">
        <v>18</v>
      </c>
      <c r="V66" s="107">
        <v>14</v>
      </c>
      <c r="W66" s="338">
        <v>0</v>
      </c>
      <c r="X66" s="338">
        <v>0</v>
      </c>
      <c r="Y66" s="338">
        <v>0</v>
      </c>
      <c r="Z66" s="338">
        <v>0</v>
      </c>
    </row>
    <row r="67" spans="1:26" s="305" customFormat="1" ht="16.5" customHeight="1" hidden="1">
      <c r="A67" s="323"/>
      <c r="B67" s="324"/>
      <c r="C67" s="364" t="s">
        <v>98</v>
      </c>
      <c r="D67" s="365" t="s">
        <v>119</v>
      </c>
      <c r="E67" s="107">
        <f>SUM(F67:V67)</f>
        <v>1487</v>
      </c>
      <c r="F67" s="338">
        <v>101</v>
      </c>
      <c r="G67" s="338">
        <v>90</v>
      </c>
      <c r="H67" s="338">
        <v>83</v>
      </c>
      <c r="I67" s="338">
        <v>126</v>
      </c>
      <c r="J67" s="338">
        <v>113</v>
      </c>
      <c r="K67" s="338">
        <v>128</v>
      </c>
      <c r="L67" s="338">
        <v>113</v>
      </c>
      <c r="M67" s="338">
        <v>107</v>
      </c>
      <c r="N67" s="338">
        <v>131</v>
      </c>
      <c r="O67" s="338">
        <v>119</v>
      </c>
      <c r="P67" s="338">
        <v>93</v>
      </c>
      <c r="Q67" s="338">
        <v>57</v>
      </c>
      <c r="R67" s="338">
        <v>38</v>
      </c>
      <c r="S67" s="338">
        <v>36</v>
      </c>
      <c r="T67" s="338">
        <v>61</v>
      </c>
      <c r="U67" s="338">
        <v>44</v>
      </c>
      <c r="V67" s="338">
        <v>47</v>
      </c>
      <c r="W67" s="338">
        <v>0</v>
      </c>
      <c r="X67" s="338">
        <v>0</v>
      </c>
      <c r="Y67" s="338">
        <v>0</v>
      </c>
      <c r="Z67" s="338">
        <v>0</v>
      </c>
    </row>
    <row r="68" spans="1:26" s="305" customFormat="1" ht="7.5" customHeight="1">
      <c r="A68" s="323"/>
      <c r="B68" s="324"/>
      <c r="C68" s="364"/>
      <c r="D68" s="324"/>
      <c r="E68" s="107"/>
      <c r="F68" s="338"/>
      <c r="G68" s="338"/>
      <c r="H68" s="338"/>
      <c r="I68" s="338"/>
      <c r="J68" s="338"/>
      <c r="K68" s="338"/>
      <c r="L68" s="338"/>
      <c r="M68" s="338"/>
      <c r="N68" s="338"/>
      <c r="O68" s="338"/>
      <c r="P68" s="338"/>
      <c r="Q68" s="338"/>
      <c r="R68" s="338"/>
      <c r="S68" s="338"/>
      <c r="T68" s="338"/>
      <c r="U68" s="338"/>
      <c r="V68" s="338"/>
      <c r="W68" s="338">
        <v>0</v>
      </c>
      <c r="X68" s="338">
        <v>0</v>
      </c>
      <c r="Y68" s="338">
        <v>0</v>
      </c>
      <c r="Z68" s="338">
        <v>0</v>
      </c>
    </row>
    <row r="69" spans="1:26" s="305" customFormat="1" ht="16.5" customHeight="1" hidden="1">
      <c r="A69" s="323"/>
      <c r="B69" s="324"/>
      <c r="C69" s="364" t="s">
        <v>86</v>
      </c>
      <c r="D69" s="365" t="s">
        <v>102</v>
      </c>
      <c r="E69" s="338">
        <f aca="true" t="shared" si="15" ref="E69:V69">SUM(E70:E71)</f>
        <v>3178</v>
      </c>
      <c r="F69" s="338">
        <f t="shared" si="15"/>
        <v>198</v>
      </c>
      <c r="G69" s="338">
        <f t="shared" si="15"/>
        <v>206</v>
      </c>
      <c r="H69" s="338">
        <f t="shared" si="15"/>
        <v>197</v>
      </c>
      <c r="I69" s="338">
        <f t="shared" si="15"/>
        <v>246</v>
      </c>
      <c r="J69" s="338">
        <f t="shared" si="15"/>
        <v>237</v>
      </c>
      <c r="K69" s="338">
        <f t="shared" si="15"/>
        <v>280</v>
      </c>
      <c r="L69" s="338">
        <f t="shared" si="15"/>
        <v>219</v>
      </c>
      <c r="M69" s="338">
        <f t="shared" si="15"/>
        <v>245</v>
      </c>
      <c r="N69" s="338">
        <f t="shared" si="15"/>
        <v>310</v>
      </c>
      <c r="O69" s="338">
        <f t="shared" si="15"/>
        <v>284</v>
      </c>
      <c r="P69" s="338">
        <f t="shared" si="15"/>
        <v>239</v>
      </c>
      <c r="Q69" s="338">
        <f t="shared" si="15"/>
        <v>150</v>
      </c>
      <c r="R69" s="338">
        <f t="shared" si="15"/>
        <v>70</v>
      </c>
      <c r="S69" s="338">
        <f t="shared" si="15"/>
        <v>67</v>
      </c>
      <c r="T69" s="338">
        <f t="shared" si="15"/>
        <v>98</v>
      </c>
      <c r="U69" s="338">
        <f t="shared" si="15"/>
        <v>63</v>
      </c>
      <c r="V69" s="338">
        <f t="shared" si="15"/>
        <v>69</v>
      </c>
      <c r="W69" s="338">
        <v>0</v>
      </c>
      <c r="X69" s="338">
        <v>0</v>
      </c>
      <c r="Y69" s="338">
        <v>0</v>
      </c>
      <c r="Z69" s="338">
        <v>0</v>
      </c>
    </row>
    <row r="70" spans="1:26" s="305" customFormat="1" ht="16.5" customHeight="1" hidden="1">
      <c r="A70" s="366" t="s">
        <v>39</v>
      </c>
      <c r="B70" s="322">
        <v>2008</v>
      </c>
      <c r="C70" s="367" t="s">
        <v>97</v>
      </c>
      <c r="D70" s="368" t="s">
        <v>118</v>
      </c>
      <c r="E70" s="107">
        <f>SUM(F70:V70)</f>
        <v>1675</v>
      </c>
      <c r="F70" s="107">
        <v>105</v>
      </c>
      <c r="G70" s="107">
        <v>107</v>
      </c>
      <c r="H70" s="107">
        <v>114</v>
      </c>
      <c r="I70" s="107">
        <v>126</v>
      </c>
      <c r="J70" s="107">
        <v>122</v>
      </c>
      <c r="K70" s="338">
        <v>145</v>
      </c>
      <c r="L70" s="338">
        <v>106</v>
      </c>
      <c r="M70" s="107">
        <v>145</v>
      </c>
      <c r="N70" s="107">
        <v>175</v>
      </c>
      <c r="O70" s="107">
        <v>168</v>
      </c>
      <c r="P70" s="107">
        <v>135</v>
      </c>
      <c r="Q70" s="107">
        <v>81</v>
      </c>
      <c r="R70" s="107">
        <v>38</v>
      </c>
      <c r="S70" s="107">
        <v>33</v>
      </c>
      <c r="T70" s="107">
        <v>43</v>
      </c>
      <c r="U70" s="107">
        <v>16</v>
      </c>
      <c r="V70" s="107">
        <v>16</v>
      </c>
      <c r="W70" s="338">
        <v>0</v>
      </c>
      <c r="X70" s="338">
        <v>0</v>
      </c>
      <c r="Y70" s="338">
        <v>0</v>
      </c>
      <c r="Z70" s="338">
        <v>0</v>
      </c>
    </row>
    <row r="71" spans="1:26" s="305" customFormat="1" ht="16.5" customHeight="1" hidden="1">
      <c r="A71" s="323"/>
      <c r="B71" s="324"/>
      <c r="C71" s="364" t="s">
        <v>98</v>
      </c>
      <c r="D71" s="365" t="s">
        <v>119</v>
      </c>
      <c r="E71" s="107">
        <f>SUM(F71:V71)</f>
        <v>1503</v>
      </c>
      <c r="F71" s="338">
        <v>93</v>
      </c>
      <c r="G71" s="338">
        <v>99</v>
      </c>
      <c r="H71" s="338">
        <v>83</v>
      </c>
      <c r="I71" s="338">
        <v>120</v>
      </c>
      <c r="J71" s="338">
        <v>115</v>
      </c>
      <c r="K71" s="338">
        <v>135</v>
      </c>
      <c r="L71" s="338">
        <v>113</v>
      </c>
      <c r="M71" s="338">
        <v>100</v>
      </c>
      <c r="N71" s="338">
        <v>135</v>
      </c>
      <c r="O71" s="338">
        <v>116</v>
      </c>
      <c r="P71" s="338">
        <v>104</v>
      </c>
      <c r="Q71" s="338">
        <v>69</v>
      </c>
      <c r="R71" s="338">
        <v>32</v>
      </c>
      <c r="S71" s="338">
        <v>34</v>
      </c>
      <c r="T71" s="338">
        <v>55</v>
      </c>
      <c r="U71" s="338">
        <v>47</v>
      </c>
      <c r="V71" s="338">
        <v>53</v>
      </c>
      <c r="W71" s="338">
        <v>0</v>
      </c>
      <c r="X71" s="338">
        <v>0</v>
      </c>
      <c r="Y71" s="338">
        <v>0</v>
      </c>
      <c r="Z71" s="338">
        <v>0</v>
      </c>
    </row>
    <row r="72" spans="1:26" s="305" customFormat="1" ht="6.75" customHeight="1" hidden="1">
      <c r="A72" s="323"/>
      <c r="B72" s="324"/>
      <c r="C72" s="364"/>
      <c r="D72" s="324"/>
      <c r="E72" s="107"/>
      <c r="F72" s="338"/>
      <c r="G72" s="338"/>
      <c r="H72" s="338"/>
      <c r="I72" s="338"/>
      <c r="J72" s="338"/>
      <c r="K72" s="338"/>
      <c r="L72" s="338"/>
      <c r="M72" s="338"/>
      <c r="N72" s="338"/>
      <c r="O72" s="338"/>
      <c r="P72" s="338"/>
      <c r="Q72" s="338"/>
      <c r="R72" s="338"/>
      <c r="S72" s="338"/>
      <c r="T72" s="338"/>
      <c r="U72" s="338"/>
      <c r="V72" s="338"/>
      <c r="W72" s="338">
        <v>0</v>
      </c>
      <c r="X72" s="338">
        <v>0</v>
      </c>
      <c r="Y72" s="338">
        <v>0</v>
      </c>
      <c r="Z72" s="338">
        <v>0</v>
      </c>
    </row>
    <row r="73" spans="1:26" s="305" customFormat="1" ht="16.5" customHeight="1" hidden="1">
      <c r="A73" s="323"/>
      <c r="B73" s="324"/>
      <c r="C73" s="364" t="s">
        <v>86</v>
      </c>
      <c r="D73" s="365" t="s">
        <v>102</v>
      </c>
      <c r="E73" s="338">
        <f aca="true" t="shared" si="16" ref="E73:V73">SUM(E74:E75)</f>
        <v>3367</v>
      </c>
      <c r="F73" s="338">
        <f t="shared" si="16"/>
        <v>199</v>
      </c>
      <c r="G73" s="338">
        <f t="shared" si="16"/>
        <v>207</v>
      </c>
      <c r="H73" s="338">
        <f t="shared" si="16"/>
        <v>229</v>
      </c>
      <c r="I73" s="338">
        <f t="shared" si="16"/>
        <v>243</v>
      </c>
      <c r="J73" s="338">
        <f t="shared" si="16"/>
        <v>256</v>
      </c>
      <c r="K73" s="338">
        <f t="shared" si="16"/>
        <v>299</v>
      </c>
      <c r="L73" s="338">
        <f t="shared" si="16"/>
        <v>248</v>
      </c>
      <c r="M73" s="338">
        <f t="shared" si="16"/>
        <v>264</v>
      </c>
      <c r="N73" s="338">
        <f t="shared" si="16"/>
        <v>295</v>
      </c>
      <c r="O73" s="338">
        <f t="shared" si="16"/>
        <v>312</v>
      </c>
      <c r="P73" s="338">
        <f t="shared" si="16"/>
        <v>265</v>
      </c>
      <c r="Q73" s="338">
        <f t="shared" si="16"/>
        <v>172</v>
      </c>
      <c r="R73" s="338">
        <f t="shared" si="16"/>
        <v>82</v>
      </c>
      <c r="S73" s="338">
        <f t="shared" si="16"/>
        <v>60</v>
      </c>
      <c r="T73" s="338">
        <f t="shared" si="16"/>
        <v>90</v>
      </c>
      <c r="U73" s="338">
        <f t="shared" si="16"/>
        <v>76</v>
      </c>
      <c r="V73" s="338">
        <f t="shared" si="16"/>
        <v>70</v>
      </c>
      <c r="W73" s="338">
        <v>0</v>
      </c>
      <c r="X73" s="338">
        <v>0</v>
      </c>
      <c r="Y73" s="338">
        <v>0</v>
      </c>
      <c r="Z73" s="338">
        <v>0</v>
      </c>
    </row>
    <row r="74" spans="1:26" s="305" customFormat="1" ht="16.5" customHeight="1" hidden="1">
      <c r="A74" s="316" t="s">
        <v>352</v>
      </c>
      <c r="B74" s="322">
        <v>2009</v>
      </c>
      <c r="C74" s="367" t="s">
        <v>97</v>
      </c>
      <c r="D74" s="368" t="s">
        <v>118</v>
      </c>
      <c r="E74" s="107">
        <f>SUM(F74:V74)</f>
        <v>1764</v>
      </c>
      <c r="F74" s="107">
        <v>107</v>
      </c>
      <c r="G74" s="107">
        <v>109</v>
      </c>
      <c r="H74" s="107">
        <v>124</v>
      </c>
      <c r="I74" s="107">
        <v>126</v>
      </c>
      <c r="J74" s="107">
        <v>129</v>
      </c>
      <c r="K74" s="338">
        <v>150</v>
      </c>
      <c r="L74" s="338">
        <v>126</v>
      </c>
      <c r="M74" s="107">
        <v>152</v>
      </c>
      <c r="N74" s="107">
        <v>160</v>
      </c>
      <c r="O74" s="107">
        <v>180</v>
      </c>
      <c r="P74" s="107">
        <v>150</v>
      </c>
      <c r="Q74" s="107">
        <v>96</v>
      </c>
      <c r="R74" s="107">
        <v>46</v>
      </c>
      <c r="S74" s="107">
        <v>28</v>
      </c>
      <c r="T74" s="107">
        <v>44</v>
      </c>
      <c r="U74" s="107">
        <v>20</v>
      </c>
      <c r="V74" s="107">
        <v>17</v>
      </c>
      <c r="W74" s="338">
        <v>0</v>
      </c>
      <c r="X74" s="338">
        <v>0</v>
      </c>
      <c r="Y74" s="338">
        <v>0</v>
      </c>
      <c r="Z74" s="338">
        <v>0</v>
      </c>
    </row>
    <row r="75" spans="1:26" s="305" customFormat="1" ht="16.5" customHeight="1" hidden="1">
      <c r="A75" s="323"/>
      <c r="B75" s="324"/>
      <c r="C75" s="364" t="s">
        <v>98</v>
      </c>
      <c r="D75" s="365" t="s">
        <v>119</v>
      </c>
      <c r="E75" s="107">
        <f>SUM(F75:V75)</f>
        <v>1603</v>
      </c>
      <c r="F75" s="338">
        <v>92</v>
      </c>
      <c r="G75" s="338">
        <v>98</v>
      </c>
      <c r="H75" s="338">
        <v>105</v>
      </c>
      <c r="I75" s="338">
        <v>117</v>
      </c>
      <c r="J75" s="338">
        <v>127</v>
      </c>
      <c r="K75" s="338">
        <v>149</v>
      </c>
      <c r="L75" s="338">
        <v>122</v>
      </c>
      <c r="M75" s="338">
        <v>112</v>
      </c>
      <c r="N75" s="338">
        <v>135</v>
      </c>
      <c r="O75" s="338">
        <v>132</v>
      </c>
      <c r="P75" s="338">
        <v>115</v>
      </c>
      <c r="Q75" s="338">
        <v>76</v>
      </c>
      <c r="R75" s="338">
        <v>36</v>
      </c>
      <c r="S75" s="338">
        <v>32</v>
      </c>
      <c r="T75" s="338">
        <v>46</v>
      </c>
      <c r="U75" s="338">
        <v>56</v>
      </c>
      <c r="V75" s="338">
        <v>53</v>
      </c>
      <c r="W75" s="338">
        <v>0</v>
      </c>
      <c r="X75" s="338">
        <v>0</v>
      </c>
      <c r="Y75" s="338">
        <v>0</v>
      </c>
      <c r="Z75" s="338">
        <v>0</v>
      </c>
    </row>
    <row r="76" spans="1:26" s="305" customFormat="1" ht="16.5" customHeight="1">
      <c r="A76" s="323"/>
      <c r="B76" s="324"/>
      <c r="C76" s="364" t="s">
        <v>86</v>
      </c>
      <c r="D76" s="365" t="s">
        <v>102</v>
      </c>
      <c r="E76" s="338">
        <f aca="true" t="shared" si="17" ref="E76:Z76">SUM(E77:E78)</f>
        <v>10143</v>
      </c>
      <c r="F76" s="338">
        <f t="shared" si="17"/>
        <v>195</v>
      </c>
      <c r="G76" s="338">
        <f t="shared" si="17"/>
        <v>202</v>
      </c>
      <c r="H76" s="338">
        <f t="shared" si="17"/>
        <v>217</v>
      </c>
      <c r="I76" s="338">
        <f t="shared" si="17"/>
        <v>244</v>
      </c>
      <c r="J76" s="338">
        <f t="shared" si="17"/>
        <v>277</v>
      </c>
      <c r="K76" s="338">
        <f t="shared" si="17"/>
        <v>283</v>
      </c>
      <c r="L76" s="338">
        <f t="shared" si="17"/>
        <v>262</v>
      </c>
      <c r="M76" s="338">
        <f t="shared" si="17"/>
        <v>254</v>
      </c>
      <c r="N76" s="338">
        <f t="shared" si="17"/>
        <v>297</v>
      </c>
      <c r="O76" s="338">
        <f t="shared" si="17"/>
        <v>311</v>
      </c>
      <c r="P76" s="338">
        <f t="shared" si="17"/>
        <v>292</v>
      </c>
      <c r="Q76" s="338">
        <f t="shared" si="17"/>
        <v>181</v>
      </c>
      <c r="R76" s="338">
        <f t="shared" si="17"/>
        <v>91</v>
      </c>
      <c r="S76" s="338">
        <f t="shared" si="17"/>
        <v>58</v>
      </c>
      <c r="T76" s="338">
        <f t="shared" si="17"/>
        <v>83</v>
      </c>
      <c r="U76" s="338">
        <f t="shared" si="17"/>
        <v>71</v>
      </c>
      <c r="V76" s="338">
        <f t="shared" si="17"/>
        <v>50</v>
      </c>
      <c r="W76" s="338">
        <f t="shared" si="17"/>
        <v>21</v>
      </c>
      <c r="X76" s="338">
        <f t="shared" si="17"/>
        <v>6</v>
      </c>
      <c r="Y76" s="338">
        <f t="shared" si="17"/>
        <v>2</v>
      </c>
      <c r="Z76" s="338">
        <f t="shared" si="17"/>
        <v>0</v>
      </c>
    </row>
    <row r="77" spans="1:26" s="305" customFormat="1" ht="16.5" customHeight="1">
      <c r="A77" s="316" t="s">
        <v>353</v>
      </c>
      <c r="B77" s="322">
        <v>2010</v>
      </c>
      <c r="C77" s="367" t="s">
        <v>97</v>
      </c>
      <c r="D77" s="368" t="s">
        <v>118</v>
      </c>
      <c r="E77" s="107">
        <f>SUM(F77:Z77)</f>
        <v>1771</v>
      </c>
      <c r="F77" s="107">
        <v>99</v>
      </c>
      <c r="G77" s="107">
        <v>109</v>
      </c>
      <c r="H77" s="107">
        <v>119</v>
      </c>
      <c r="I77" s="107">
        <v>119</v>
      </c>
      <c r="J77" s="107">
        <v>141</v>
      </c>
      <c r="K77" s="338">
        <v>153</v>
      </c>
      <c r="L77" s="338">
        <v>128</v>
      </c>
      <c r="M77" s="107">
        <v>147</v>
      </c>
      <c r="N77" s="107">
        <v>156</v>
      </c>
      <c r="O77" s="107">
        <v>186</v>
      </c>
      <c r="P77" s="107">
        <v>152</v>
      </c>
      <c r="Q77" s="107">
        <v>104</v>
      </c>
      <c r="R77" s="107">
        <v>50</v>
      </c>
      <c r="S77" s="107">
        <v>28</v>
      </c>
      <c r="T77" s="107">
        <v>39</v>
      </c>
      <c r="U77" s="107">
        <v>21</v>
      </c>
      <c r="V77" s="107">
        <v>16</v>
      </c>
      <c r="W77" s="107">
        <v>2</v>
      </c>
      <c r="X77" s="107">
        <v>2</v>
      </c>
      <c r="Y77" s="107">
        <v>0</v>
      </c>
      <c r="Z77" s="107">
        <v>0</v>
      </c>
    </row>
    <row r="78" spans="1:26" s="305" customFormat="1" ht="16.5" customHeight="1">
      <c r="A78" s="323"/>
      <c r="B78" s="324"/>
      <c r="C78" s="364" t="s">
        <v>98</v>
      </c>
      <c r="D78" s="365" t="s">
        <v>119</v>
      </c>
      <c r="E78" s="107">
        <f>SUM(F78:Z82)</f>
        <v>8372</v>
      </c>
      <c r="F78" s="338">
        <v>96</v>
      </c>
      <c r="G78" s="338">
        <v>93</v>
      </c>
      <c r="H78" s="338">
        <v>98</v>
      </c>
      <c r="I78" s="338">
        <v>125</v>
      </c>
      <c r="J78" s="338">
        <v>136</v>
      </c>
      <c r="K78" s="338">
        <v>130</v>
      </c>
      <c r="L78" s="338">
        <v>134</v>
      </c>
      <c r="M78" s="338">
        <v>107</v>
      </c>
      <c r="N78" s="338">
        <v>141</v>
      </c>
      <c r="O78" s="338">
        <v>125</v>
      </c>
      <c r="P78" s="338">
        <v>140</v>
      </c>
      <c r="Q78" s="338">
        <v>77</v>
      </c>
      <c r="R78" s="338">
        <v>41</v>
      </c>
      <c r="S78" s="338">
        <v>30</v>
      </c>
      <c r="T78" s="338">
        <v>44</v>
      </c>
      <c r="U78" s="338">
        <v>50</v>
      </c>
      <c r="V78" s="338">
        <v>34</v>
      </c>
      <c r="W78" s="338">
        <v>19</v>
      </c>
      <c r="X78" s="338">
        <v>4</v>
      </c>
      <c r="Y78" s="338">
        <v>2</v>
      </c>
      <c r="Z78" s="338">
        <v>0</v>
      </c>
    </row>
    <row r="79" spans="1:26" s="305" customFormat="1" ht="8.25" customHeight="1">
      <c r="A79" s="323"/>
      <c r="B79" s="324"/>
      <c r="C79" s="364"/>
      <c r="D79" s="365"/>
      <c r="E79" s="107"/>
      <c r="F79" s="338"/>
      <c r="G79" s="338"/>
      <c r="H79" s="338"/>
      <c r="I79" s="338"/>
      <c r="J79" s="338"/>
      <c r="K79" s="338"/>
      <c r="L79" s="338"/>
      <c r="M79" s="338"/>
      <c r="N79" s="338"/>
      <c r="O79" s="338"/>
      <c r="P79" s="338"/>
      <c r="Q79" s="338"/>
      <c r="R79" s="338"/>
      <c r="S79" s="338"/>
      <c r="T79" s="338"/>
      <c r="U79" s="338"/>
      <c r="V79" s="338"/>
      <c r="W79" s="338"/>
      <c r="X79" s="338"/>
      <c r="Y79" s="338"/>
      <c r="Z79" s="338"/>
    </row>
    <row r="80" spans="1:26" s="305" customFormat="1" ht="12">
      <c r="A80" s="323"/>
      <c r="B80" s="324"/>
      <c r="C80" s="364" t="s">
        <v>86</v>
      </c>
      <c r="D80" s="365" t="s">
        <v>102</v>
      </c>
      <c r="E80" s="338">
        <f aca="true" t="shared" si="18" ref="E80:Z80">SUM(E81:E82)</f>
        <v>3373</v>
      </c>
      <c r="F80" s="338">
        <f t="shared" si="18"/>
        <v>193</v>
      </c>
      <c r="G80" s="338">
        <f t="shared" si="18"/>
        <v>190</v>
      </c>
      <c r="H80" s="338">
        <f t="shared" si="18"/>
        <v>218</v>
      </c>
      <c r="I80" s="338">
        <f t="shared" si="18"/>
        <v>247</v>
      </c>
      <c r="J80" s="338">
        <f t="shared" si="18"/>
        <v>274</v>
      </c>
      <c r="K80" s="338">
        <f t="shared" si="18"/>
        <v>266</v>
      </c>
      <c r="L80" s="338">
        <f t="shared" si="18"/>
        <v>251</v>
      </c>
      <c r="M80" s="338">
        <f t="shared" si="18"/>
        <v>251</v>
      </c>
      <c r="N80" s="338">
        <f t="shared" si="18"/>
        <v>277</v>
      </c>
      <c r="O80" s="338">
        <f t="shared" si="18"/>
        <v>313</v>
      </c>
      <c r="P80" s="338">
        <f t="shared" si="18"/>
        <v>292</v>
      </c>
      <c r="Q80" s="338">
        <f t="shared" si="18"/>
        <v>191</v>
      </c>
      <c r="R80" s="338">
        <f t="shared" si="18"/>
        <v>125</v>
      </c>
      <c r="S80" s="338">
        <f t="shared" si="18"/>
        <v>58</v>
      </c>
      <c r="T80" s="338">
        <f t="shared" si="18"/>
        <v>69</v>
      </c>
      <c r="U80" s="338">
        <f t="shared" si="18"/>
        <v>75</v>
      </c>
      <c r="V80" s="338">
        <f t="shared" si="18"/>
        <v>57</v>
      </c>
      <c r="W80" s="338">
        <f t="shared" si="18"/>
        <v>14</v>
      </c>
      <c r="X80" s="338">
        <f t="shared" si="18"/>
        <v>10</v>
      </c>
      <c r="Y80" s="338">
        <f t="shared" si="18"/>
        <v>2</v>
      </c>
      <c r="Z80" s="338">
        <f t="shared" si="18"/>
        <v>0</v>
      </c>
    </row>
    <row r="81" spans="1:26" s="306" customFormat="1" ht="12">
      <c r="A81" s="316" t="s">
        <v>42</v>
      </c>
      <c r="B81" s="322">
        <v>2011</v>
      </c>
      <c r="C81" s="367" t="s">
        <v>97</v>
      </c>
      <c r="D81" s="368" t="s">
        <v>118</v>
      </c>
      <c r="E81" s="107">
        <f>SUM(F81:Z81)</f>
        <v>1758</v>
      </c>
      <c r="F81" s="107">
        <v>96</v>
      </c>
      <c r="G81" s="107">
        <v>103</v>
      </c>
      <c r="H81" s="107">
        <v>119</v>
      </c>
      <c r="I81" s="107">
        <v>121</v>
      </c>
      <c r="J81" s="107">
        <v>136</v>
      </c>
      <c r="K81" s="338">
        <v>142</v>
      </c>
      <c r="L81" s="338">
        <v>131</v>
      </c>
      <c r="M81" s="107">
        <v>146</v>
      </c>
      <c r="N81" s="107">
        <v>143</v>
      </c>
      <c r="O81" s="107">
        <v>185</v>
      </c>
      <c r="P81" s="107">
        <v>157</v>
      </c>
      <c r="Q81" s="107">
        <v>101</v>
      </c>
      <c r="R81" s="107">
        <v>68</v>
      </c>
      <c r="S81" s="107">
        <v>33</v>
      </c>
      <c r="T81" s="107">
        <v>28</v>
      </c>
      <c r="U81" s="107">
        <v>30</v>
      </c>
      <c r="V81" s="107">
        <v>16</v>
      </c>
      <c r="W81" s="107">
        <v>1</v>
      </c>
      <c r="X81" s="107">
        <v>2</v>
      </c>
      <c r="Y81" s="107">
        <v>0</v>
      </c>
      <c r="Z81" s="107">
        <v>0</v>
      </c>
    </row>
    <row r="82" spans="1:26" s="375" customFormat="1" ht="18" customHeight="1">
      <c r="A82" s="323"/>
      <c r="B82" s="324"/>
      <c r="C82" s="364" t="s">
        <v>98</v>
      </c>
      <c r="D82" s="365" t="s">
        <v>119</v>
      </c>
      <c r="E82" s="107">
        <f>SUM(F82:Z82)</f>
        <v>1615</v>
      </c>
      <c r="F82" s="338">
        <v>97</v>
      </c>
      <c r="G82" s="338">
        <v>87</v>
      </c>
      <c r="H82" s="338">
        <v>99</v>
      </c>
      <c r="I82" s="338">
        <v>126</v>
      </c>
      <c r="J82" s="338">
        <v>138</v>
      </c>
      <c r="K82" s="338">
        <v>124</v>
      </c>
      <c r="L82" s="338">
        <v>120</v>
      </c>
      <c r="M82" s="338">
        <v>105</v>
      </c>
      <c r="N82" s="338">
        <v>134</v>
      </c>
      <c r="O82" s="338">
        <v>128</v>
      </c>
      <c r="P82" s="338">
        <v>135</v>
      </c>
      <c r="Q82" s="338">
        <v>90</v>
      </c>
      <c r="R82" s="338">
        <v>57</v>
      </c>
      <c r="S82" s="338">
        <v>25</v>
      </c>
      <c r="T82" s="338">
        <v>41</v>
      </c>
      <c r="U82" s="338">
        <v>45</v>
      </c>
      <c r="V82" s="338">
        <v>41</v>
      </c>
      <c r="W82" s="338">
        <v>13</v>
      </c>
      <c r="X82" s="338">
        <v>8</v>
      </c>
      <c r="Y82" s="338">
        <v>2</v>
      </c>
      <c r="Z82" s="338">
        <v>0</v>
      </c>
    </row>
    <row r="83" spans="1:26" s="375" customFormat="1" ht="9" customHeight="1">
      <c r="A83" s="323"/>
      <c r="B83" s="324"/>
      <c r="C83" s="364"/>
      <c r="D83" s="365"/>
      <c r="E83" s="107"/>
      <c r="F83" s="338"/>
      <c r="G83" s="338"/>
      <c r="H83" s="338"/>
      <c r="I83" s="338"/>
      <c r="J83" s="338"/>
      <c r="K83" s="338"/>
      <c r="L83" s="338"/>
      <c r="M83" s="338"/>
      <c r="N83" s="338"/>
      <c r="O83" s="338"/>
      <c r="P83" s="338"/>
      <c r="Q83" s="338"/>
      <c r="R83" s="338"/>
      <c r="S83" s="338"/>
      <c r="T83" s="338"/>
      <c r="U83" s="338"/>
      <c r="V83" s="338"/>
      <c r="W83" s="338"/>
      <c r="X83" s="338"/>
      <c r="Y83" s="338"/>
      <c r="Z83" s="338"/>
    </row>
    <row r="84" spans="1:26" s="305" customFormat="1" ht="16.5" customHeight="1">
      <c r="A84" s="323"/>
      <c r="B84" s="324"/>
      <c r="C84" s="364" t="s">
        <v>86</v>
      </c>
      <c r="D84" s="365" t="s">
        <v>102</v>
      </c>
      <c r="E84" s="338">
        <f aca="true" t="shared" si="19" ref="E84:Z84">SUM(E85:E86)</f>
        <v>3368</v>
      </c>
      <c r="F84" s="338">
        <f t="shared" si="19"/>
        <v>197</v>
      </c>
      <c r="G84" s="338">
        <f t="shared" si="19"/>
        <v>169</v>
      </c>
      <c r="H84" s="338">
        <f t="shared" si="19"/>
        <v>219</v>
      </c>
      <c r="I84" s="338">
        <f t="shared" si="19"/>
        <v>254</v>
      </c>
      <c r="J84" s="338">
        <f t="shared" si="19"/>
        <v>282</v>
      </c>
      <c r="K84" s="338">
        <f t="shared" si="19"/>
        <v>242</v>
      </c>
      <c r="L84" s="338">
        <f t="shared" si="19"/>
        <v>256</v>
      </c>
      <c r="M84" s="338">
        <f t="shared" si="19"/>
        <v>248</v>
      </c>
      <c r="N84" s="338">
        <f t="shared" si="19"/>
        <v>254</v>
      </c>
      <c r="O84" s="338">
        <f t="shared" si="19"/>
        <v>330</v>
      </c>
      <c r="P84" s="338">
        <f t="shared" si="19"/>
        <v>285</v>
      </c>
      <c r="Q84" s="338">
        <f t="shared" si="19"/>
        <v>218</v>
      </c>
      <c r="R84" s="338">
        <f t="shared" si="19"/>
        <v>121</v>
      </c>
      <c r="S84" s="338">
        <f t="shared" si="19"/>
        <v>67</v>
      </c>
      <c r="T84" s="338">
        <f t="shared" si="19"/>
        <v>60</v>
      </c>
      <c r="U84" s="338">
        <f t="shared" si="19"/>
        <v>86</v>
      </c>
      <c r="V84" s="338">
        <f t="shared" si="19"/>
        <v>43</v>
      </c>
      <c r="W84" s="338">
        <f t="shared" si="19"/>
        <v>21</v>
      </c>
      <c r="X84" s="338">
        <f t="shared" si="19"/>
        <v>12</v>
      </c>
      <c r="Y84" s="338">
        <f t="shared" si="19"/>
        <v>4</v>
      </c>
      <c r="Z84" s="338">
        <f t="shared" si="19"/>
        <v>0</v>
      </c>
    </row>
    <row r="85" spans="1:26" ht="16.5" customHeight="1">
      <c r="A85" s="316" t="s">
        <v>43</v>
      </c>
      <c r="B85" s="322">
        <v>2012</v>
      </c>
      <c r="C85" s="367" t="s">
        <v>97</v>
      </c>
      <c r="D85" s="368" t="s">
        <v>118</v>
      </c>
      <c r="E85" s="107">
        <f>SUM(F85:Z85)</f>
        <v>1760</v>
      </c>
      <c r="F85" s="107">
        <v>95</v>
      </c>
      <c r="G85" s="107">
        <v>86</v>
      </c>
      <c r="H85" s="107">
        <v>122</v>
      </c>
      <c r="I85" s="107">
        <v>132</v>
      </c>
      <c r="J85" s="107">
        <v>138</v>
      </c>
      <c r="K85" s="338">
        <v>136</v>
      </c>
      <c r="L85" s="338">
        <v>135</v>
      </c>
      <c r="M85" s="107">
        <v>136</v>
      </c>
      <c r="N85" s="107">
        <v>137</v>
      </c>
      <c r="O85" s="107">
        <v>188</v>
      </c>
      <c r="P85" s="107">
        <v>155</v>
      </c>
      <c r="Q85" s="107">
        <v>118</v>
      </c>
      <c r="R85" s="107">
        <v>66</v>
      </c>
      <c r="S85" s="107">
        <v>33</v>
      </c>
      <c r="T85" s="107">
        <v>31</v>
      </c>
      <c r="U85" s="107">
        <v>32</v>
      </c>
      <c r="V85" s="107">
        <v>13</v>
      </c>
      <c r="W85" s="107">
        <v>4</v>
      </c>
      <c r="X85" s="107">
        <v>3</v>
      </c>
      <c r="Y85" s="107">
        <v>0</v>
      </c>
      <c r="Z85" s="107">
        <v>0</v>
      </c>
    </row>
    <row r="86" spans="1:26" ht="16.5" customHeight="1">
      <c r="A86" s="323"/>
      <c r="B86" s="324"/>
      <c r="C86" s="364" t="s">
        <v>98</v>
      </c>
      <c r="D86" s="365" t="s">
        <v>119</v>
      </c>
      <c r="E86" s="107">
        <f>SUM(F86:Z86)</f>
        <v>1608</v>
      </c>
      <c r="F86" s="338">
        <v>102</v>
      </c>
      <c r="G86" s="338">
        <v>83</v>
      </c>
      <c r="H86" s="338">
        <v>97</v>
      </c>
      <c r="I86" s="338">
        <v>122</v>
      </c>
      <c r="J86" s="338">
        <v>144</v>
      </c>
      <c r="K86" s="338">
        <v>106</v>
      </c>
      <c r="L86" s="338">
        <v>121</v>
      </c>
      <c r="M86" s="338">
        <v>112</v>
      </c>
      <c r="N86" s="338">
        <v>117</v>
      </c>
      <c r="O86" s="338">
        <v>142</v>
      </c>
      <c r="P86" s="338">
        <v>130</v>
      </c>
      <c r="Q86" s="338">
        <v>100</v>
      </c>
      <c r="R86" s="338">
        <v>55</v>
      </c>
      <c r="S86" s="338">
        <v>34</v>
      </c>
      <c r="T86" s="338">
        <v>29</v>
      </c>
      <c r="U86" s="338">
        <v>54</v>
      </c>
      <c r="V86" s="338">
        <v>30</v>
      </c>
      <c r="W86" s="338">
        <v>17</v>
      </c>
      <c r="X86" s="338">
        <v>9</v>
      </c>
      <c r="Y86" s="338">
        <v>4</v>
      </c>
      <c r="Z86" s="338">
        <v>0</v>
      </c>
    </row>
    <row r="87" spans="1:26" ht="19.5" customHeight="1" thickBot="1">
      <c r="A87" s="325"/>
      <c r="B87" s="326"/>
      <c r="C87" s="370"/>
      <c r="D87" s="371"/>
      <c r="E87" s="344"/>
      <c r="F87" s="344"/>
      <c r="G87" s="344"/>
      <c r="H87" s="344"/>
      <c r="I87" s="344"/>
      <c r="J87" s="344"/>
      <c r="K87" s="344"/>
      <c r="L87" s="344"/>
      <c r="M87" s="344"/>
      <c r="N87" s="344"/>
      <c r="O87" s="344"/>
      <c r="P87" s="344"/>
      <c r="Q87" s="344"/>
      <c r="R87" s="344"/>
      <c r="S87" s="344"/>
      <c r="T87" s="344"/>
      <c r="U87" s="344"/>
      <c r="V87" s="344"/>
      <c r="W87" s="385"/>
      <c r="X87" s="385"/>
      <c r="Y87" s="385"/>
      <c r="Z87" s="385"/>
    </row>
    <row r="88" spans="1:26" ht="19.5" customHeight="1">
      <c r="A88" s="223" t="s">
        <v>259</v>
      </c>
      <c r="B88" s="223"/>
      <c r="C88" s="372"/>
      <c r="D88" s="372"/>
      <c r="E88" s="373"/>
      <c r="F88" s="373"/>
      <c r="G88" s="373"/>
      <c r="H88" s="373"/>
      <c r="I88" s="373"/>
      <c r="J88" s="373"/>
      <c r="K88" s="374"/>
      <c r="L88" s="374"/>
      <c r="M88" s="373"/>
      <c r="N88" s="373"/>
      <c r="O88" s="373"/>
      <c r="P88" s="373"/>
      <c r="Q88" s="373"/>
      <c r="R88" s="373"/>
      <c r="S88" s="373"/>
      <c r="T88" s="373"/>
      <c r="U88" s="373"/>
      <c r="V88" s="373"/>
      <c r="W88" s="375"/>
      <c r="X88" s="375"/>
      <c r="Y88" s="375"/>
      <c r="Z88" s="375"/>
    </row>
    <row r="89" ht="15.75" customHeight="1"/>
    <row r="90" ht="19.5" customHeight="1"/>
    <row r="91" ht="12.75" customHeight="1"/>
    <row r="92" ht="12.75" customHeight="1"/>
    <row r="93" ht="36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3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3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3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3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3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3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3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</sheetData>
  <sheetProtection selectLockedCells="1" selectUnlockedCells="1"/>
  <mergeCells count="10">
    <mergeCell ref="A62:B62"/>
    <mergeCell ref="C62:D62"/>
    <mergeCell ref="A63:B63"/>
    <mergeCell ref="C63:D63"/>
    <mergeCell ref="C2:K2"/>
    <mergeCell ref="N2:U2"/>
    <mergeCell ref="A4:B4"/>
    <mergeCell ref="C4:D4"/>
    <mergeCell ref="A5:B5"/>
    <mergeCell ref="C5:D5"/>
  </mergeCells>
  <printOptions/>
  <pageMargins left="0.7480314960629921" right="0.7480314960629921" top="0.5905511811023623" bottom="0.4724409448818898" header="0.5118110236220472" footer="0.5118110236220472"/>
  <pageSetup horizontalDpi="300" verticalDpi="300" orientation="portrait" paperSize="9" scale="95" r:id="rId1"/>
  <colBreaks count="1" manualBreakCount="1">
    <brk id="14" max="80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Z71"/>
  <sheetViews>
    <sheetView zoomScale="120" zoomScaleNormal="120" zoomScalePageLayoutView="0" workbookViewId="0" topLeftCell="A1">
      <pane ySplit="21" topLeftCell="A63" activePane="bottomLeft" state="frozen"/>
      <selection pane="topLeft" activeCell="A1" sqref="A1"/>
      <selection pane="bottomLeft" activeCell="Z68" sqref="Z68"/>
    </sheetView>
  </sheetViews>
  <sheetFormatPr defaultColWidth="7.77734375" defaultRowHeight="19.5" customHeight="1"/>
  <cols>
    <col min="1" max="1" width="6.99609375" style="316" customWidth="1"/>
    <col min="2" max="2" width="4.4453125" style="316" customWidth="1"/>
    <col min="3" max="3" width="2.6640625" style="316" customWidth="1"/>
    <col min="4" max="4" width="4.77734375" style="316" customWidth="1"/>
    <col min="5" max="5" width="6.4453125" style="304" customWidth="1"/>
    <col min="6" max="6" width="5.4453125" style="304" customWidth="1"/>
    <col min="7" max="7" width="5.99609375" style="304" customWidth="1"/>
    <col min="8" max="8" width="5.88671875" style="304" customWidth="1"/>
    <col min="9" max="9" width="5.5546875" style="304" customWidth="1"/>
    <col min="10" max="10" width="5.4453125" style="304" customWidth="1"/>
    <col min="11" max="11" width="5.10546875" style="305" customWidth="1"/>
    <col min="12" max="12" width="5.4453125" style="345" customWidth="1"/>
    <col min="13" max="13" width="5.5546875" style="306" customWidth="1"/>
    <col min="14" max="14" width="5.4453125" style="304" customWidth="1"/>
    <col min="15" max="15" width="5.21484375" style="304" customWidth="1"/>
    <col min="16" max="16" width="5.4453125" style="304" customWidth="1"/>
    <col min="17" max="17" width="5.21484375" style="304" customWidth="1"/>
    <col min="18" max="18" width="5.10546875" style="304" customWidth="1"/>
    <col min="19" max="19" width="5.4453125" style="304" customWidth="1"/>
    <col min="20" max="21" width="5.21484375" style="304" customWidth="1"/>
    <col min="22" max="22" width="5.10546875" style="306" customWidth="1"/>
    <col min="23" max="23" width="5.4453125" style="306" customWidth="1"/>
    <col min="24" max="24" width="5.10546875" style="306" customWidth="1"/>
    <col min="25" max="25" width="5.21484375" style="306" customWidth="1"/>
    <col min="26" max="26" width="5.4453125" style="306" customWidth="1"/>
    <col min="27" max="16384" width="7.77734375" style="304" customWidth="1"/>
  </cols>
  <sheetData>
    <row r="1" spans="1:26" s="314" customFormat="1" ht="15.75" customHeight="1">
      <c r="A1" s="307" t="s">
        <v>401</v>
      </c>
      <c r="B1" s="307"/>
      <c r="C1" s="346"/>
      <c r="D1" s="346"/>
      <c r="K1" s="347"/>
      <c r="L1" s="348"/>
      <c r="M1" s="346"/>
      <c r="V1" s="308"/>
      <c r="W1" s="308"/>
      <c r="X1" s="308"/>
      <c r="Y1" s="308"/>
      <c r="Z1" s="308" t="s">
        <v>402</v>
      </c>
    </row>
    <row r="2" spans="1:26" s="309" customFormat="1" ht="27" customHeight="1">
      <c r="A2" s="316"/>
      <c r="B2" s="316"/>
      <c r="C2" s="519" t="s">
        <v>437</v>
      </c>
      <c r="D2" s="519"/>
      <c r="E2" s="519"/>
      <c r="F2" s="519"/>
      <c r="G2" s="519"/>
      <c r="H2" s="519"/>
      <c r="I2" s="519"/>
      <c r="J2" s="519"/>
      <c r="K2" s="519"/>
      <c r="L2" s="349"/>
      <c r="M2" s="350"/>
      <c r="N2" s="506" t="s">
        <v>374</v>
      </c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</row>
    <row r="3" spans="1:26" s="314" customFormat="1" ht="15.75" customHeight="1">
      <c r="A3" s="307" t="s">
        <v>4</v>
      </c>
      <c r="B3" s="316"/>
      <c r="C3" s="316"/>
      <c r="D3" s="316"/>
      <c r="K3" s="347"/>
      <c r="L3" s="312"/>
      <c r="M3" s="346"/>
      <c r="V3" s="351"/>
      <c r="W3" s="351"/>
      <c r="X3" s="351"/>
      <c r="Y3" s="351"/>
      <c r="Z3" s="351" t="s">
        <v>273</v>
      </c>
    </row>
    <row r="4" spans="1:26" s="316" customFormat="1" ht="36.75" customHeight="1">
      <c r="A4" s="507" t="s">
        <v>6</v>
      </c>
      <c r="B4" s="507"/>
      <c r="C4" s="516" t="s">
        <v>211</v>
      </c>
      <c r="D4" s="516"/>
      <c r="E4" s="315" t="s">
        <v>274</v>
      </c>
      <c r="F4" s="352" t="s">
        <v>403</v>
      </c>
      <c r="G4" s="352" t="s">
        <v>404</v>
      </c>
      <c r="H4" s="352" t="s">
        <v>405</v>
      </c>
      <c r="I4" s="352" t="s">
        <v>406</v>
      </c>
      <c r="J4" s="352" t="s">
        <v>407</v>
      </c>
      <c r="K4" s="353" t="s">
        <v>408</v>
      </c>
      <c r="L4" s="354" t="s">
        <v>409</v>
      </c>
      <c r="M4" s="352" t="s">
        <v>410</v>
      </c>
      <c r="N4" s="352" t="s">
        <v>411</v>
      </c>
      <c r="O4" s="352" t="s">
        <v>412</v>
      </c>
      <c r="P4" s="352" t="s">
        <v>413</v>
      </c>
      <c r="Q4" s="352" t="s">
        <v>414</v>
      </c>
      <c r="R4" s="352" t="s">
        <v>415</v>
      </c>
      <c r="S4" s="352" t="s">
        <v>416</v>
      </c>
      <c r="T4" s="352" t="s">
        <v>417</v>
      </c>
      <c r="U4" s="352" t="s">
        <v>418</v>
      </c>
      <c r="V4" s="355" t="s">
        <v>419</v>
      </c>
      <c r="W4" s="355" t="s">
        <v>420</v>
      </c>
      <c r="X4" s="355" t="s">
        <v>421</v>
      </c>
      <c r="Y4" s="355" t="s">
        <v>422</v>
      </c>
      <c r="Z4" s="376" t="s">
        <v>423</v>
      </c>
    </row>
    <row r="5" spans="1:26" s="316" customFormat="1" ht="47.25" customHeight="1" thickBot="1">
      <c r="A5" s="517" t="s">
        <v>376</v>
      </c>
      <c r="B5" s="517"/>
      <c r="C5" s="518" t="s">
        <v>377</v>
      </c>
      <c r="D5" s="518"/>
      <c r="E5" s="356" t="s">
        <v>378</v>
      </c>
      <c r="F5" s="357" t="s">
        <v>379</v>
      </c>
      <c r="G5" s="357" t="s">
        <v>380</v>
      </c>
      <c r="H5" s="357" t="s">
        <v>381</v>
      </c>
      <c r="I5" s="357" t="s">
        <v>382</v>
      </c>
      <c r="J5" s="357" t="s">
        <v>383</v>
      </c>
      <c r="K5" s="357" t="s">
        <v>384</v>
      </c>
      <c r="L5" s="357" t="s">
        <v>385</v>
      </c>
      <c r="M5" s="358" t="s">
        <v>386</v>
      </c>
      <c r="N5" s="357" t="s">
        <v>387</v>
      </c>
      <c r="O5" s="357" t="s">
        <v>388</v>
      </c>
      <c r="P5" s="357" t="s">
        <v>389</v>
      </c>
      <c r="Q5" s="357" t="s">
        <v>390</v>
      </c>
      <c r="R5" s="357" t="s">
        <v>391</v>
      </c>
      <c r="S5" s="357" t="s">
        <v>392</v>
      </c>
      <c r="T5" s="357" t="s">
        <v>393</v>
      </c>
      <c r="U5" s="357" t="s">
        <v>394</v>
      </c>
      <c r="V5" s="357" t="s">
        <v>424</v>
      </c>
      <c r="W5" s="357" t="s">
        <v>425</v>
      </c>
      <c r="X5" s="357" t="s">
        <v>426</v>
      </c>
      <c r="Y5" s="357" t="s">
        <v>427</v>
      </c>
      <c r="Z5" s="359" t="s">
        <v>395</v>
      </c>
    </row>
    <row r="6" spans="1:26" s="316" customFormat="1" ht="6" customHeight="1" hidden="1">
      <c r="A6" s="321"/>
      <c r="B6" s="315"/>
      <c r="C6" s="360"/>
      <c r="D6" s="361"/>
      <c r="E6" s="362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3"/>
      <c r="W6" s="363"/>
      <c r="X6" s="363"/>
      <c r="Y6" s="363"/>
      <c r="Z6" s="363"/>
    </row>
    <row r="7" spans="1:26" s="305" customFormat="1" ht="16.5" customHeight="1" hidden="1">
      <c r="A7" s="323"/>
      <c r="B7" s="324"/>
      <c r="C7" s="364" t="s">
        <v>86</v>
      </c>
      <c r="D7" s="365" t="s">
        <v>102</v>
      </c>
      <c r="E7" s="338">
        <f aca="true" t="shared" si="0" ref="E7:V7">SUM(E8:E9)</f>
        <v>3171</v>
      </c>
      <c r="F7" s="338">
        <f t="shared" si="0"/>
        <v>202</v>
      </c>
      <c r="G7" s="338">
        <f t="shared" si="0"/>
        <v>213</v>
      </c>
      <c r="H7" s="338">
        <f t="shared" si="0"/>
        <v>196</v>
      </c>
      <c r="I7" s="338">
        <f t="shared" si="0"/>
        <v>249</v>
      </c>
      <c r="J7" s="338">
        <f t="shared" si="0"/>
        <v>255</v>
      </c>
      <c r="K7" s="338">
        <f t="shared" si="0"/>
        <v>262</v>
      </c>
      <c r="L7" s="338">
        <f t="shared" si="0"/>
        <v>241</v>
      </c>
      <c r="M7" s="338">
        <f t="shared" si="0"/>
        <v>235</v>
      </c>
      <c r="N7" s="338">
        <f t="shared" si="0"/>
        <v>327</v>
      </c>
      <c r="O7" s="338">
        <f t="shared" si="0"/>
        <v>276</v>
      </c>
      <c r="P7" s="338">
        <f t="shared" si="0"/>
        <v>215</v>
      </c>
      <c r="Q7" s="338">
        <f t="shared" si="0"/>
        <v>127</v>
      </c>
      <c r="R7" s="338">
        <f t="shared" si="0"/>
        <v>75</v>
      </c>
      <c r="S7" s="338">
        <f t="shared" si="0"/>
        <v>74</v>
      </c>
      <c r="T7" s="338">
        <f t="shared" si="0"/>
        <v>101</v>
      </c>
      <c r="U7" s="338">
        <f t="shared" si="0"/>
        <v>62</v>
      </c>
      <c r="V7" s="338">
        <f t="shared" si="0"/>
        <v>61</v>
      </c>
      <c r="W7" s="338">
        <v>0</v>
      </c>
      <c r="X7" s="338">
        <v>0</v>
      </c>
      <c r="Y7" s="338">
        <v>0</v>
      </c>
      <c r="Z7" s="338">
        <v>0</v>
      </c>
    </row>
    <row r="8" spans="1:26" s="305" customFormat="1" ht="16.5" customHeight="1" hidden="1">
      <c r="A8" s="366" t="s">
        <v>38</v>
      </c>
      <c r="B8" s="322">
        <v>2007</v>
      </c>
      <c r="C8" s="367" t="s">
        <v>97</v>
      </c>
      <c r="D8" s="368" t="s">
        <v>118</v>
      </c>
      <c r="E8" s="107">
        <f>SUM(F8:V8)</f>
        <v>1684</v>
      </c>
      <c r="F8" s="107">
        <v>101</v>
      </c>
      <c r="G8" s="107">
        <v>123</v>
      </c>
      <c r="H8" s="107">
        <v>113</v>
      </c>
      <c r="I8" s="107">
        <v>123</v>
      </c>
      <c r="J8" s="107">
        <v>142</v>
      </c>
      <c r="K8" s="338">
        <v>134</v>
      </c>
      <c r="L8" s="338">
        <v>128</v>
      </c>
      <c r="M8" s="107">
        <v>128</v>
      </c>
      <c r="N8" s="107">
        <v>196</v>
      </c>
      <c r="O8" s="107">
        <v>157</v>
      </c>
      <c r="P8" s="107">
        <v>122</v>
      </c>
      <c r="Q8" s="107">
        <v>70</v>
      </c>
      <c r="R8" s="107">
        <v>37</v>
      </c>
      <c r="S8" s="107">
        <v>38</v>
      </c>
      <c r="T8" s="107">
        <v>40</v>
      </c>
      <c r="U8" s="107">
        <v>18</v>
      </c>
      <c r="V8" s="107">
        <v>14</v>
      </c>
      <c r="W8" s="338">
        <v>0</v>
      </c>
      <c r="X8" s="338">
        <v>0</v>
      </c>
      <c r="Y8" s="338">
        <v>0</v>
      </c>
      <c r="Z8" s="338">
        <v>0</v>
      </c>
    </row>
    <row r="9" spans="1:26" s="305" customFormat="1" ht="16.5" customHeight="1" hidden="1">
      <c r="A9" s="323"/>
      <c r="B9" s="324"/>
      <c r="C9" s="364" t="s">
        <v>98</v>
      </c>
      <c r="D9" s="365" t="s">
        <v>119</v>
      </c>
      <c r="E9" s="107">
        <f>SUM(F9:V9)</f>
        <v>1487</v>
      </c>
      <c r="F9" s="338">
        <v>101</v>
      </c>
      <c r="G9" s="338">
        <v>90</v>
      </c>
      <c r="H9" s="338">
        <v>83</v>
      </c>
      <c r="I9" s="338">
        <v>126</v>
      </c>
      <c r="J9" s="338">
        <v>113</v>
      </c>
      <c r="K9" s="338">
        <v>128</v>
      </c>
      <c r="L9" s="338">
        <v>113</v>
      </c>
      <c r="M9" s="338">
        <v>107</v>
      </c>
      <c r="N9" s="338">
        <v>131</v>
      </c>
      <c r="O9" s="338">
        <v>119</v>
      </c>
      <c r="P9" s="338">
        <v>93</v>
      </c>
      <c r="Q9" s="338">
        <v>57</v>
      </c>
      <c r="R9" s="338">
        <v>38</v>
      </c>
      <c r="S9" s="338">
        <v>36</v>
      </c>
      <c r="T9" s="338">
        <v>61</v>
      </c>
      <c r="U9" s="338">
        <v>44</v>
      </c>
      <c r="V9" s="338">
        <v>47</v>
      </c>
      <c r="W9" s="338">
        <v>0</v>
      </c>
      <c r="X9" s="338">
        <v>0</v>
      </c>
      <c r="Y9" s="338">
        <v>0</v>
      </c>
      <c r="Z9" s="338">
        <v>0</v>
      </c>
    </row>
    <row r="10" spans="1:26" s="305" customFormat="1" ht="7.5" customHeight="1" hidden="1">
      <c r="A10" s="323"/>
      <c r="B10" s="324"/>
      <c r="C10" s="364"/>
      <c r="D10" s="324"/>
      <c r="E10" s="107"/>
      <c r="F10" s="338"/>
      <c r="G10" s="338"/>
      <c r="H10" s="338"/>
      <c r="I10" s="338"/>
      <c r="J10" s="338"/>
      <c r="K10" s="338"/>
      <c r="L10" s="338"/>
      <c r="M10" s="338"/>
      <c r="N10" s="338"/>
      <c r="O10" s="338"/>
      <c r="P10" s="338"/>
      <c r="Q10" s="338"/>
      <c r="R10" s="338"/>
      <c r="S10" s="338"/>
      <c r="T10" s="338"/>
      <c r="U10" s="338"/>
      <c r="V10" s="338"/>
      <c r="W10" s="338">
        <v>0</v>
      </c>
      <c r="X10" s="338">
        <v>0</v>
      </c>
      <c r="Y10" s="338">
        <v>0</v>
      </c>
      <c r="Z10" s="338">
        <v>0</v>
      </c>
    </row>
    <row r="11" spans="1:26" s="305" customFormat="1" ht="16.5" customHeight="1" hidden="1">
      <c r="A11" s="323"/>
      <c r="B11" s="324"/>
      <c r="C11" s="364" t="s">
        <v>86</v>
      </c>
      <c r="D11" s="365" t="s">
        <v>102</v>
      </c>
      <c r="E11" s="338">
        <f aca="true" t="shared" si="1" ref="E11:V11">SUM(E12:E13)</f>
        <v>3178</v>
      </c>
      <c r="F11" s="338">
        <f t="shared" si="1"/>
        <v>198</v>
      </c>
      <c r="G11" s="338">
        <f t="shared" si="1"/>
        <v>206</v>
      </c>
      <c r="H11" s="338">
        <f t="shared" si="1"/>
        <v>197</v>
      </c>
      <c r="I11" s="338">
        <f t="shared" si="1"/>
        <v>246</v>
      </c>
      <c r="J11" s="338">
        <f t="shared" si="1"/>
        <v>237</v>
      </c>
      <c r="K11" s="338">
        <f t="shared" si="1"/>
        <v>280</v>
      </c>
      <c r="L11" s="338">
        <f t="shared" si="1"/>
        <v>219</v>
      </c>
      <c r="M11" s="338">
        <f t="shared" si="1"/>
        <v>245</v>
      </c>
      <c r="N11" s="338">
        <f t="shared" si="1"/>
        <v>310</v>
      </c>
      <c r="O11" s="338">
        <f t="shared" si="1"/>
        <v>284</v>
      </c>
      <c r="P11" s="338">
        <f t="shared" si="1"/>
        <v>239</v>
      </c>
      <c r="Q11" s="338">
        <f t="shared" si="1"/>
        <v>150</v>
      </c>
      <c r="R11" s="338">
        <f t="shared" si="1"/>
        <v>70</v>
      </c>
      <c r="S11" s="338">
        <f t="shared" si="1"/>
        <v>67</v>
      </c>
      <c r="T11" s="338">
        <f t="shared" si="1"/>
        <v>98</v>
      </c>
      <c r="U11" s="338">
        <f t="shared" si="1"/>
        <v>63</v>
      </c>
      <c r="V11" s="338">
        <f t="shared" si="1"/>
        <v>69</v>
      </c>
      <c r="W11" s="338">
        <v>0</v>
      </c>
      <c r="X11" s="338">
        <v>0</v>
      </c>
      <c r="Y11" s="338">
        <v>0</v>
      </c>
      <c r="Z11" s="338">
        <v>0</v>
      </c>
    </row>
    <row r="12" spans="1:26" s="305" customFormat="1" ht="16.5" customHeight="1" hidden="1">
      <c r="A12" s="366" t="s">
        <v>39</v>
      </c>
      <c r="B12" s="322">
        <v>2008</v>
      </c>
      <c r="C12" s="367" t="s">
        <v>97</v>
      </c>
      <c r="D12" s="368" t="s">
        <v>118</v>
      </c>
      <c r="E12" s="107">
        <f>SUM(F12:V12)</f>
        <v>1675</v>
      </c>
      <c r="F12" s="107">
        <v>105</v>
      </c>
      <c r="G12" s="107">
        <v>107</v>
      </c>
      <c r="H12" s="107">
        <v>114</v>
      </c>
      <c r="I12" s="107">
        <v>126</v>
      </c>
      <c r="J12" s="107">
        <v>122</v>
      </c>
      <c r="K12" s="338">
        <v>145</v>
      </c>
      <c r="L12" s="338">
        <v>106</v>
      </c>
      <c r="M12" s="107">
        <v>145</v>
      </c>
      <c r="N12" s="107">
        <v>175</v>
      </c>
      <c r="O12" s="107">
        <v>168</v>
      </c>
      <c r="P12" s="107">
        <v>135</v>
      </c>
      <c r="Q12" s="107">
        <v>81</v>
      </c>
      <c r="R12" s="107">
        <v>38</v>
      </c>
      <c r="S12" s="107">
        <v>33</v>
      </c>
      <c r="T12" s="107">
        <v>43</v>
      </c>
      <c r="U12" s="107">
        <v>16</v>
      </c>
      <c r="V12" s="107">
        <v>16</v>
      </c>
      <c r="W12" s="338">
        <v>0</v>
      </c>
      <c r="X12" s="338">
        <v>0</v>
      </c>
      <c r="Y12" s="338">
        <v>0</v>
      </c>
      <c r="Z12" s="338">
        <v>0</v>
      </c>
    </row>
    <row r="13" spans="1:26" s="305" customFormat="1" ht="16.5" customHeight="1" hidden="1">
      <c r="A13" s="323"/>
      <c r="B13" s="324"/>
      <c r="C13" s="364" t="s">
        <v>98</v>
      </c>
      <c r="D13" s="365" t="s">
        <v>119</v>
      </c>
      <c r="E13" s="107">
        <f>SUM(F13:V13)</f>
        <v>1503</v>
      </c>
      <c r="F13" s="338">
        <v>93</v>
      </c>
      <c r="G13" s="338">
        <v>99</v>
      </c>
      <c r="H13" s="338">
        <v>83</v>
      </c>
      <c r="I13" s="338">
        <v>120</v>
      </c>
      <c r="J13" s="338">
        <v>115</v>
      </c>
      <c r="K13" s="338">
        <v>135</v>
      </c>
      <c r="L13" s="338">
        <v>113</v>
      </c>
      <c r="M13" s="338">
        <v>100</v>
      </c>
      <c r="N13" s="338">
        <v>135</v>
      </c>
      <c r="O13" s="338">
        <v>116</v>
      </c>
      <c r="P13" s="338">
        <v>104</v>
      </c>
      <c r="Q13" s="338">
        <v>69</v>
      </c>
      <c r="R13" s="338">
        <v>32</v>
      </c>
      <c r="S13" s="338">
        <v>34</v>
      </c>
      <c r="T13" s="338">
        <v>55</v>
      </c>
      <c r="U13" s="338">
        <v>47</v>
      </c>
      <c r="V13" s="338">
        <v>53</v>
      </c>
      <c r="W13" s="338">
        <v>0</v>
      </c>
      <c r="X13" s="338">
        <v>0</v>
      </c>
      <c r="Y13" s="338">
        <v>0</v>
      </c>
      <c r="Z13" s="338">
        <v>0</v>
      </c>
    </row>
    <row r="14" spans="1:26" s="305" customFormat="1" ht="6.75" customHeight="1" hidden="1">
      <c r="A14" s="323"/>
      <c r="B14" s="324"/>
      <c r="C14" s="364"/>
      <c r="D14" s="324"/>
      <c r="E14" s="107"/>
      <c r="F14" s="338"/>
      <c r="G14" s="338"/>
      <c r="H14" s="338"/>
      <c r="I14" s="338"/>
      <c r="J14" s="338"/>
      <c r="K14" s="338"/>
      <c r="L14" s="338"/>
      <c r="M14" s="338"/>
      <c r="N14" s="338"/>
      <c r="O14" s="338"/>
      <c r="P14" s="338"/>
      <c r="Q14" s="338"/>
      <c r="R14" s="338"/>
      <c r="S14" s="338"/>
      <c r="T14" s="338"/>
      <c r="U14" s="338"/>
      <c r="V14" s="338"/>
      <c r="W14" s="338">
        <v>0</v>
      </c>
      <c r="X14" s="338">
        <v>0</v>
      </c>
      <c r="Y14" s="338">
        <v>0</v>
      </c>
      <c r="Z14" s="338">
        <v>0</v>
      </c>
    </row>
    <row r="15" spans="1:26" s="305" customFormat="1" ht="16.5" customHeight="1" hidden="1">
      <c r="A15" s="323"/>
      <c r="B15" s="324"/>
      <c r="C15" s="364" t="s">
        <v>86</v>
      </c>
      <c r="D15" s="365" t="s">
        <v>102</v>
      </c>
      <c r="E15" s="338">
        <f aca="true" t="shared" si="2" ref="E15:V15">SUM(E16:E17)</f>
        <v>3367</v>
      </c>
      <c r="F15" s="338">
        <f t="shared" si="2"/>
        <v>199</v>
      </c>
      <c r="G15" s="338">
        <f t="shared" si="2"/>
        <v>207</v>
      </c>
      <c r="H15" s="338">
        <f t="shared" si="2"/>
        <v>229</v>
      </c>
      <c r="I15" s="338">
        <f t="shared" si="2"/>
        <v>243</v>
      </c>
      <c r="J15" s="338">
        <f t="shared" si="2"/>
        <v>256</v>
      </c>
      <c r="K15" s="338">
        <f t="shared" si="2"/>
        <v>299</v>
      </c>
      <c r="L15" s="338">
        <f t="shared" si="2"/>
        <v>248</v>
      </c>
      <c r="M15" s="338">
        <f t="shared" si="2"/>
        <v>264</v>
      </c>
      <c r="N15" s="338">
        <f t="shared" si="2"/>
        <v>295</v>
      </c>
      <c r="O15" s="338">
        <f t="shared" si="2"/>
        <v>312</v>
      </c>
      <c r="P15" s="338">
        <f t="shared" si="2"/>
        <v>265</v>
      </c>
      <c r="Q15" s="338">
        <f t="shared" si="2"/>
        <v>172</v>
      </c>
      <c r="R15" s="338">
        <f t="shared" si="2"/>
        <v>82</v>
      </c>
      <c r="S15" s="338">
        <f t="shared" si="2"/>
        <v>60</v>
      </c>
      <c r="T15" s="338">
        <f t="shared" si="2"/>
        <v>90</v>
      </c>
      <c r="U15" s="338">
        <f t="shared" si="2"/>
        <v>76</v>
      </c>
      <c r="V15" s="338">
        <f t="shared" si="2"/>
        <v>70</v>
      </c>
      <c r="W15" s="338">
        <v>0</v>
      </c>
      <c r="X15" s="338">
        <v>0</v>
      </c>
      <c r="Y15" s="338">
        <v>0</v>
      </c>
      <c r="Z15" s="338">
        <v>0</v>
      </c>
    </row>
    <row r="16" spans="1:26" s="305" customFormat="1" ht="16.5" customHeight="1" hidden="1">
      <c r="A16" s="316" t="s">
        <v>352</v>
      </c>
      <c r="B16" s="322">
        <v>2009</v>
      </c>
      <c r="C16" s="367" t="s">
        <v>97</v>
      </c>
      <c r="D16" s="368" t="s">
        <v>118</v>
      </c>
      <c r="E16" s="107">
        <f>SUM(F16:V16)</f>
        <v>1764</v>
      </c>
      <c r="F16" s="107">
        <v>107</v>
      </c>
      <c r="G16" s="107">
        <v>109</v>
      </c>
      <c r="H16" s="107">
        <v>124</v>
      </c>
      <c r="I16" s="107">
        <v>126</v>
      </c>
      <c r="J16" s="107">
        <v>129</v>
      </c>
      <c r="K16" s="338">
        <v>150</v>
      </c>
      <c r="L16" s="338">
        <v>126</v>
      </c>
      <c r="M16" s="107">
        <v>152</v>
      </c>
      <c r="N16" s="107">
        <v>160</v>
      </c>
      <c r="O16" s="107">
        <v>180</v>
      </c>
      <c r="P16" s="107">
        <v>150</v>
      </c>
      <c r="Q16" s="107">
        <v>96</v>
      </c>
      <c r="R16" s="107">
        <v>46</v>
      </c>
      <c r="S16" s="107">
        <v>28</v>
      </c>
      <c r="T16" s="107">
        <v>44</v>
      </c>
      <c r="U16" s="107">
        <v>20</v>
      </c>
      <c r="V16" s="107">
        <v>17</v>
      </c>
      <c r="W16" s="338">
        <v>0</v>
      </c>
      <c r="X16" s="338">
        <v>0</v>
      </c>
      <c r="Y16" s="338">
        <v>0</v>
      </c>
      <c r="Z16" s="338">
        <v>0</v>
      </c>
    </row>
    <row r="17" spans="1:26" s="305" customFormat="1" ht="16.5" customHeight="1" hidden="1">
      <c r="A17" s="323"/>
      <c r="B17" s="324"/>
      <c r="C17" s="364" t="s">
        <v>98</v>
      </c>
      <c r="D17" s="365" t="s">
        <v>119</v>
      </c>
      <c r="E17" s="107">
        <f>SUM(F17:V17)</f>
        <v>1603</v>
      </c>
      <c r="F17" s="338">
        <v>92</v>
      </c>
      <c r="G17" s="338">
        <v>98</v>
      </c>
      <c r="H17" s="338">
        <v>105</v>
      </c>
      <c r="I17" s="338">
        <v>117</v>
      </c>
      <c r="J17" s="338">
        <v>127</v>
      </c>
      <c r="K17" s="338">
        <v>149</v>
      </c>
      <c r="L17" s="338">
        <v>122</v>
      </c>
      <c r="M17" s="338">
        <v>112</v>
      </c>
      <c r="N17" s="338">
        <v>135</v>
      </c>
      <c r="O17" s="338">
        <v>132</v>
      </c>
      <c r="P17" s="338">
        <v>115</v>
      </c>
      <c r="Q17" s="338">
        <v>76</v>
      </c>
      <c r="R17" s="338">
        <v>36</v>
      </c>
      <c r="S17" s="338">
        <v>32</v>
      </c>
      <c r="T17" s="338">
        <v>46</v>
      </c>
      <c r="U17" s="338">
        <v>56</v>
      </c>
      <c r="V17" s="338">
        <v>53</v>
      </c>
      <c r="W17" s="338">
        <v>0</v>
      </c>
      <c r="X17" s="338">
        <v>0</v>
      </c>
      <c r="Y17" s="338">
        <v>0</v>
      </c>
      <c r="Z17" s="338">
        <v>0</v>
      </c>
    </row>
    <row r="18" spans="1:26" s="305" customFormat="1" ht="16.5" customHeight="1" hidden="1">
      <c r="A18" s="323"/>
      <c r="B18" s="324"/>
      <c r="C18" s="364" t="s">
        <v>86</v>
      </c>
      <c r="D18" s="365" t="s">
        <v>102</v>
      </c>
      <c r="E18" s="338">
        <f aca="true" t="shared" si="3" ref="E18:Z18">SUM(E19:E20)</f>
        <v>3397</v>
      </c>
      <c r="F18" s="338">
        <f t="shared" si="3"/>
        <v>195</v>
      </c>
      <c r="G18" s="338">
        <f t="shared" si="3"/>
        <v>202</v>
      </c>
      <c r="H18" s="338">
        <f t="shared" si="3"/>
        <v>217</v>
      </c>
      <c r="I18" s="338">
        <f t="shared" si="3"/>
        <v>244</v>
      </c>
      <c r="J18" s="338">
        <f t="shared" si="3"/>
        <v>277</v>
      </c>
      <c r="K18" s="338">
        <f t="shared" si="3"/>
        <v>283</v>
      </c>
      <c r="L18" s="338">
        <f t="shared" si="3"/>
        <v>262</v>
      </c>
      <c r="M18" s="338">
        <f t="shared" si="3"/>
        <v>254</v>
      </c>
      <c r="N18" s="338">
        <f t="shared" si="3"/>
        <v>297</v>
      </c>
      <c r="O18" s="338">
        <f t="shared" si="3"/>
        <v>311</v>
      </c>
      <c r="P18" s="338">
        <f t="shared" si="3"/>
        <v>292</v>
      </c>
      <c r="Q18" s="338">
        <f t="shared" si="3"/>
        <v>181</v>
      </c>
      <c r="R18" s="338">
        <f t="shared" si="3"/>
        <v>91</v>
      </c>
      <c r="S18" s="338">
        <f t="shared" si="3"/>
        <v>58</v>
      </c>
      <c r="T18" s="338">
        <f t="shared" si="3"/>
        <v>83</v>
      </c>
      <c r="U18" s="338">
        <f t="shared" si="3"/>
        <v>71</v>
      </c>
      <c r="V18" s="338">
        <f t="shared" si="3"/>
        <v>50</v>
      </c>
      <c r="W18" s="338">
        <f t="shared" si="3"/>
        <v>21</v>
      </c>
      <c r="X18" s="338">
        <f t="shared" si="3"/>
        <v>6</v>
      </c>
      <c r="Y18" s="338">
        <f t="shared" si="3"/>
        <v>2</v>
      </c>
      <c r="Z18" s="338">
        <f t="shared" si="3"/>
        <v>0</v>
      </c>
    </row>
    <row r="19" spans="1:26" s="305" customFormat="1" ht="16.5" customHeight="1" hidden="1">
      <c r="A19" s="316" t="s">
        <v>353</v>
      </c>
      <c r="B19" s="322">
        <v>2010</v>
      </c>
      <c r="C19" s="367" t="s">
        <v>97</v>
      </c>
      <c r="D19" s="368" t="s">
        <v>118</v>
      </c>
      <c r="E19" s="107">
        <f>SUM(F19:Z19)</f>
        <v>1771</v>
      </c>
      <c r="F19" s="107">
        <v>99</v>
      </c>
      <c r="G19" s="107">
        <v>109</v>
      </c>
      <c r="H19" s="107">
        <v>119</v>
      </c>
      <c r="I19" s="107">
        <v>119</v>
      </c>
      <c r="J19" s="107">
        <v>141</v>
      </c>
      <c r="K19" s="338">
        <v>153</v>
      </c>
      <c r="L19" s="338">
        <v>128</v>
      </c>
      <c r="M19" s="107">
        <v>147</v>
      </c>
      <c r="N19" s="107">
        <v>156</v>
      </c>
      <c r="O19" s="107">
        <v>186</v>
      </c>
      <c r="P19" s="107">
        <v>152</v>
      </c>
      <c r="Q19" s="107">
        <v>104</v>
      </c>
      <c r="R19" s="107">
        <v>50</v>
      </c>
      <c r="S19" s="107">
        <v>28</v>
      </c>
      <c r="T19" s="107">
        <v>39</v>
      </c>
      <c r="U19" s="107">
        <v>21</v>
      </c>
      <c r="V19" s="107">
        <v>16</v>
      </c>
      <c r="W19" s="107">
        <v>2</v>
      </c>
      <c r="X19" s="107">
        <v>2</v>
      </c>
      <c r="Y19" s="107">
        <v>0</v>
      </c>
      <c r="Z19" s="107">
        <v>0</v>
      </c>
    </row>
    <row r="20" spans="1:26" s="305" customFormat="1" ht="16.5" customHeight="1" hidden="1">
      <c r="A20" s="323"/>
      <c r="B20" s="324"/>
      <c r="C20" s="364" t="s">
        <v>98</v>
      </c>
      <c r="D20" s="365" t="s">
        <v>119</v>
      </c>
      <c r="E20" s="107">
        <f>SUM(F20:Z21)</f>
        <v>1626</v>
      </c>
      <c r="F20" s="338">
        <v>96</v>
      </c>
      <c r="G20" s="338">
        <v>93</v>
      </c>
      <c r="H20" s="338">
        <v>98</v>
      </c>
      <c r="I20" s="338">
        <v>125</v>
      </c>
      <c r="J20" s="338">
        <v>136</v>
      </c>
      <c r="K20" s="338">
        <v>130</v>
      </c>
      <c r="L20" s="338">
        <v>134</v>
      </c>
      <c r="M20" s="338">
        <v>107</v>
      </c>
      <c r="N20" s="338">
        <v>141</v>
      </c>
      <c r="O20" s="338">
        <v>125</v>
      </c>
      <c r="P20" s="338">
        <v>140</v>
      </c>
      <c r="Q20" s="338">
        <v>77</v>
      </c>
      <c r="R20" s="338">
        <v>41</v>
      </c>
      <c r="S20" s="338">
        <v>30</v>
      </c>
      <c r="T20" s="338">
        <v>44</v>
      </c>
      <c r="U20" s="338">
        <v>50</v>
      </c>
      <c r="V20" s="338">
        <v>34</v>
      </c>
      <c r="W20" s="338">
        <v>19</v>
      </c>
      <c r="X20" s="338">
        <v>4</v>
      </c>
      <c r="Y20" s="338">
        <v>2</v>
      </c>
      <c r="Z20" s="338">
        <v>0</v>
      </c>
    </row>
    <row r="21" spans="1:26" s="305" customFormat="1" ht="8.25" customHeight="1" hidden="1">
      <c r="A21" s="323"/>
      <c r="B21" s="324"/>
      <c r="C21" s="367"/>
      <c r="D21" s="322"/>
      <c r="E21" s="107"/>
      <c r="F21" s="338"/>
      <c r="G21" s="338"/>
      <c r="H21" s="338"/>
      <c r="I21" s="338"/>
      <c r="J21" s="338"/>
      <c r="K21" s="338"/>
      <c r="L21" s="338"/>
      <c r="M21" s="338"/>
      <c r="N21" s="338"/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</row>
    <row r="22" spans="1:26" s="305" customFormat="1" ht="16.5" customHeight="1" hidden="1">
      <c r="A22" s="323"/>
      <c r="B22" s="324"/>
      <c r="C22" s="364" t="s">
        <v>86</v>
      </c>
      <c r="D22" s="365" t="s">
        <v>102</v>
      </c>
      <c r="E22" s="338">
        <f aca="true" t="shared" si="4" ref="E22:Z22">SUM(E23:E24)</f>
        <v>3373</v>
      </c>
      <c r="F22" s="338">
        <f t="shared" si="4"/>
        <v>193</v>
      </c>
      <c r="G22" s="338">
        <f t="shared" si="4"/>
        <v>190</v>
      </c>
      <c r="H22" s="338">
        <f t="shared" si="4"/>
        <v>218</v>
      </c>
      <c r="I22" s="338">
        <f t="shared" si="4"/>
        <v>247</v>
      </c>
      <c r="J22" s="338">
        <f t="shared" si="4"/>
        <v>274</v>
      </c>
      <c r="K22" s="338">
        <f t="shared" si="4"/>
        <v>266</v>
      </c>
      <c r="L22" s="338">
        <f t="shared" si="4"/>
        <v>251</v>
      </c>
      <c r="M22" s="338">
        <f t="shared" si="4"/>
        <v>251</v>
      </c>
      <c r="N22" s="338">
        <f t="shared" si="4"/>
        <v>277</v>
      </c>
      <c r="O22" s="338">
        <f t="shared" si="4"/>
        <v>313</v>
      </c>
      <c r="P22" s="338">
        <f t="shared" si="4"/>
        <v>292</v>
      </c>
      <c r="Q22" s="338">
        <f t="shared" si="4"/>
        <v>191</v>
      </c>
      <c r="R22" s="338">
        <f t="shared" si="4"/>
        <v>125</v>
      </c>
      <c r="S22" s="338">
        <f t="shared" si="4"/>
        <v>58</v>
      </c>
      <c r="T22" s="338">
        <f t="shared" si="4"/>
        <v>69</v>
      </c>
      <c r="U22" s="338">
        <f t="shared" si="4"/>
        <v>75</v>
      </c>
      <c r="V22" s="338">
        <f t="shared" si="4"/>
        <v>57</v>
      </c>
      <c r="W22" s="338">
        <f t="shared" si="4"/>
        <v>14</v>
      </c>
      <c r="X22" s="338">
        <f t="shared" si="4"/>
        <v>10</v>
      </c>
      <c r="Y22" s="338">
        <f t="shared" si="4"/>
        <v>2</v>
      </c>
      <c r="Z22" s="338">
        <f t="shared" si="4"/>
        <v>0</v>
      </c>
    </row>
    <row r="23" spans="1:26" s="305" customFormat="1" ht="16.5" customHeight="1" hidden="1">
      <c r="A23" s="316" t="s">
        <v>42</v>
      </c>
      <c r="B23" s="322">
        <v>2011</v>
      </c>
      <c r="C23" s="367" t="s">
        <v>97</v>
      </c>
      <c r="D23" s="368" t="s">
        <v>118</v>
      </c>
      <c r="E23" s="107">
        <f>SUM(F23:Z23)</f>
        <v>1758</v>
      </c>
      <c r="F23" s="107">
        <v>96</v>
      </c>
      <c r="G23" s="107">
        <v>103</v>
      </c>
      <c r="H23" s="107">
        <v>119</v>
      </c>
      <c r="I23" s="107">
        <v>121</v>
      </c>
      <c r="J23" s="107">
        <v>136</v>
      </c>
      <c r="K23" s="338">
        <v>142</v>
      </c>
      <c r="L23" s="338">
        <v>131</v>
      </c>
      <c r="M23" s="107">
        <v>146</v>
      </c>
      <c r="N23" s="107">
        <v>143</v>
      </c>
      <c r="O23" s="107">
        <v>185</v>
      </c>
      <c r="P23" s="107">
        <v>157</v>
      </c>
      <c r="Q23" s="107">
        <v>101</v>
      </c>
      <c r="R23" s="107">
        <v>68</v>
      </c>
      <c r="S23" s="107">
        <v>33</v>
      </c>
      <c r="T23" s="107">
        <v>28</v>
      </c>
      <c r="U23" s="107">
        <v>30</v>
      </c>
      <c r="V23" s="107">
        <v>16</v>
      </c>
      <c r="W23" s="107">
        <v>1</v>
      </c>
      <c r="X23" s="107">
        <v>2</v>
      </c>
      <c r="Y23" s="107">
        <v>0</v>
      </c>
      <c r="Z23" s="107">
        <v>0</v>
      </c>
    </row>
    <row r="24" spans="1:26" s="305" customFormat="1" ht="16.5" customHeight="1" hidden="1">
      <c r="A24" s="323"/>
      <c r="B24" s="324"/>
      <c r="C24" s="364" t="s">
        <v>98</v>
      </c>
      <c r="D24" s="365" t="s">
        <v>119</v>
      </c>
      <c r="E24" s="107">
        <f>SUM(F24:Z25)</f>
        <v>1615</v>
      </c>
      <c r="F24" s="338">
        <v>97</v>
      </c>
      <c r="G24" s="338">
        <v>87</v>
      </c>
      <c r="H24" s="338">
        <v>99</v>
      </c>
      <c r="I24" s="338">
        <v>126</v>
      </c>
      <c r="J24" s="338">
        <v>138</v>
      </c>
      <c r="K24" s="338">
        <v>124</v>
      </c>
      <c r="L24" s="338">
        <v>120</v>
      </c>
      <c r="M24" s="338">
        <v>105</v>
      </c>
      <c r="N24" s="338">
        <v>134</v>
      </c>
      <c r="O24" s="338">
        <v>128</v>
      </c>
      <c r="P24" s="338">
        <v>135</v>
      </c>
      <c r="Q24" s="338">
        <v>90</v>
      </c>
      <c r="R24" s="338">
        <v>57</v>
      </c>
      <c r="S24" s="338">
        <v>25</v>
      </c>
      <c r="T24" s="338">
        <v>41</v>
      </c>
      <c r="U24" s="338">
        <v>45</v>
      </c>
      <c r="V24" s="338">
        <v>41</v>
      </c>
      <c r="W24" s="338">
        <v>13</v>
      </c>
      <c r="X24" s="338">
        <v>8</v>
      </c>
      <c r="Y24" s="338">
        <v>2</v>
      </c>
      <c r="Z24" s="338">
        <v>0</v>
      </c>
    </row>
    <row r="25" spans="1:26" s="305" customFormat="1" ht="4.5" customHeight="1">
      <c r="A25" s="323"/>
      <c r="B25" s="324"/>
      <c r="C25" s="364"/>
      <c r="D25" s="324"/>
      <c r="E25" s="107"/>
      <c r="F25" s="338"/>
      <c r="G25" s="338"/>
      <c r="H25" s="338"/>
      <c r="I25" s="338"/>
      <c r="J25" s="338"/>
      <c r="K25" s="338"/>
      <c r="L25" s="338"/>
      <c r="M25" s="338"/>
      <c r="N25" s="338"/>
      <c r="O25" s="338"/>
      <c r="P25" s="338"/>
      <c r="Q25" s="338"/>
      <c r="R25" s="338"/>
      <c r="S25" s="338"/>
      <c r="T25" s="338"/>
      <c r="U25" s="338"/>
      <c r="V25" s="338"/>
      <c r="W25" s="338"/>
      <c r="X25" s="338"/>
      <c r="Y25" s="338"/>
      <c r="Z25" s="338"/>
    </row>
    <row r="26" spans="1:26" s="305" customFormat="1" ht="16.5" customHeight="1" hidden="1">
      <c r="A26" s="323"/>
      <c r="B26" s="324"/>
      <c r="C26" s="364" t="s">
        <v>86</v>
      </c>
      <c r="D26" s="365" t="s">
        <v>102</v>
      </c>
      <c r="E26" s="338">
        <f aca="true" t="shared" si="5" ref="E26:Z26">SUM(E27:E28)</f>
        <v>3368</v>
      </c>
      <c r="F26" s="338">
        <f t="shared" si="5"/>
        <v>197</v>
      </c>
      <c r="G26" s="338">
        <f t="shared" si="5"/>
        <v>169</v>
      </c>
      <c r="H26" s="338">
        <f t="shared" si="5"/>
        <v>219</v>
      </c>
      <c r="I26" s="338">
        <f t="shared" si="5"/>
        <v>254</v>
      </c>
      <c r="J26" s="338">
        <f t="shared" si="5"/>
        <v>282</v>
      </c>
      <c r="K26" s="338">
        <f t="shared" si="5"/>
        <v>242</v>
      </c>
      <c r="L26" s="338">
        <f t="shared" si="5"/>
        <v>256</v>
      </c>
      <c r="M26" s="338">
        <f t="shared" si="5"/>
        <v>248</v>
      </c>
      <c r="N26" s="338">
        <f t="shared" si="5"/>
        <v>254</v>
      </c>
      <c r="O26" s="338">
        <f t="shared" si="5"/>
        <v>330</v>
      </c>
      <c r="P26" s="338">
        <f t="shared" si="5"/>
        <v>285</v>
      </c>
      <c r="Q26" s="338">
        <f t="shared" si="5"/>
        <v>218</v>
      </c>
      <c r="R26" s="338">
        <f t="shared" si="5"/>
        <v>121</v>
      </c>
      <c r="S26" s="338">
        <f t="shared" si="5"/>
        <v>67</v>
      </c>
      <c r="T26" s="338">
        <f t="shared" si="5"/>
        <v>60</v>
      </c>
      <c r="U26" s="338">
        <f t="shared" si="5"/>
        <v>86</v>
      </c>
      <c r="V26" s="338">
        <f t="shared" si="5"/>
        <v>43</v>
      </c>
      <c r="W26" s="338">
        <f t="shared" si="5"/>
        <v>21</v>
      </c>
      <c r="X26" s="338">
        <f t="shared" si="5"/>
        <v>12</v>
      </c>
      <c r="Y26" s="338">
        <f t="shared" si="5"/>
        <v>4</v>
      </c>
      <c r="Z26" s="338">
        <f t="shared" si="5"/>
        <v>0</v>
      </c>
    </row>
    <row r="27" spans="1:26" ht="16.5" customHeight="1" hidden="1">
      <c r="A27" s="316" t="s">
        <v>43</v>
      </c>
      <c r="B27" s="322">
        <v>2012</v>
      </c>
      <c r="C27" s="367" t="s">
        <v>97</v>
      </c>
      <c r="D27" s="368" t="s">
        <v>118</v>
      </c>
      <c r="E27" s="107">
        <f>SUM(F27:Z27)</f>
        <v>1760</v>
      </c>
      <c r="F27" s="107">
        <v>95</v>
      </c>
      <c r="G27" s="107">
        <v>86</v>
      </c>
      <c r="H27" s="107">
        <v>122</v>
      </c>
      <c r="I27" s="107">
        <v>132</v>
      </c>
      <c r="J27" s="107">
        <v>138</v>
      </c>
      <c r="K27" s="338">
        <v>136</v>
      </c>
      <c r="L27" s="338">
        <v>135</v>
      </c>
      <c r="M27" s="107">
        <v>136</v>
      </c>
      <c r="N27" s="107">
        <v>137</v>
      </c>
      <c r="O27" s="107">
        <v>188</v>
      </c>
      <c r="P27" s="107">
        <v>155</v>
      </c>
      <c r="Q27" s="107">
        <v>118</v>
      </c>
      <c r="R27" s="107">
        <v>66</v>
      </c>
      <c r="S27" s="107">
        <v>33</v>
      </c>
      <c r="T27" s="107">
        <v>31</v>
      </c>
      <c r="U27" s="107">
        <v>32</v>
      </c>
      <c r="V27" s="107">
        <v>13</v>
      </c>
      <c r="W27" s="107">
        <v>4</v>
      </c>
      <c r="X27" s="107">
        <v>3</v>
      </c>
      <c r="Y27" s="107">
        <v>0</v>
      </c>
      <c r="Z27" s="107">
        <v>0</v>
      </c>
    </row>
    <row r="28" spans="1:26" ht="16.5" customHeight="1" hidden="1">
      <c r="A28" s="323"/>
      <c r="B28" s="324"/>
      <c r="C28" s="364" t="s">
        <v>98</v>
      </c>
      <c r="D28" s="365" t="s">
        <v>119</v>
      </c>
      <c r="E28" s="107">
        <f>SUM(F28:Z29)</f>
        <v>1608</v>
      </c>
      <c r="F28" s="338">
        <v>102</v>
      </c>
      <c r="G28" s="338">
        <v>83</v>
      </c>
      <c r="H28" s="338">
        <v>97</v>
      </c>
      <c r="I28" s="338">
        <v>122</v>
      </c>
      <c r="J28" s="338">
        <v>144</v>
      </c>
      <c r="K28" s="338">
        <v>106</v>
      </c>
      <c r="L28" s="338">
        <v>121</v>
      </c>
      <c r="M28" s="338">
        <v>112</v>
      </c>
      <c r="N28" s="338">
        <v>117</v>
      </c>
      <c r="O28" s="338">
        <v>142</v>
      </c>
      <c r="P28" s="338">
        <v>130</v>
      </c>
      <c r="Q28" s="338">
        <v>100</v>
      </c>
      <c r="R28" s="338">
        <v>55</v>
      </c>
      <c r="S28" s="338">
        <v>34</v>
      </c>
      <c r="T28" s="338">
        <v>29</v>
      </c>
      <c r="U28" s="338">
        <v>54</v>
      </c>
      <c r="V28" s="338">
        <v>30</v>
      </c>
      <c r="W28" s="338">
        <v>17</v>
      </c>
      <c r="X28" s="338">
        <v>9</v>
      </c>
      <c r="Y28" s="338">
        <v>4</v>
      </c>
      <c r="Z28" s="338">
        <v>0</v>
      </c>
    </row>
    <row r="29" spans="2:26" ht="4.5" customHeight="1" hidden="1">
      <c r="B29" s="322"/>
      <c r="C29" s="367"/>
      <c r="D29" s="322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16.5" customHeight="1">
      <c r="A30" s="323"/>
      <c r="B30" s="324"/>
      <c r="C30" s="364" t="s">
        <v>86</v>
      </c>
      <c r="D30" s="365" t="s">
        <v>102</v>
      </c>
      <c r="E30" s="338">
        <f aca="true" t="shared" si="6" ref="E30:Z30">SUM(E31:E32)</f>
        <v>3372</v>
      </c>
      <c r="F30" s="338">
        <f t="shared" si="6"/>
        <v>189</v>
      </c>
      <c r="G30" s="338">
        <f t="shared" si="6"/>
        <v>172</v>
      </c>
      <c r="H30" s="338">
        <f t="shared" si="6"/>
        <v>230</v>
      </c>
      <c r="I30" s="338">
        <f t="shared" si="6"/>
        <v>251</v>
      </c>
      <c r="J30" s="338">
        <f t="shared" si="6"/>
        <v>279</v>
      </c>
      <c r="K30" s="338">
        <f t="shared" si="6"/>
        <v>232</v>
      </c>
      <c r="L30" s="338">
        <f t="shared" si="6"/>
        <v>263</v>
      </c>
      <c r="M30" s="338">
        <f t="shared" si="6"/>
        <v>221</v>
      </c>
      <c r="N30" s="338">
        <f t="shared" si="6"/>
        <v>265</v>
      </c>
      <c r="O30" s="338">
        <f t="shared" si="6"/>
        <v>313</v>
      </c>
      <c r="P30" s="338">
        <f t="shared" si="6"/>
        <v>292</v>
      </c>
      <c r="Q30" s="338">
        <f t="shared" si="6"/>
        <v>236</v>
      </c>
      <c r="R30" s="338">
        <f t="shared" si="6"/>
        <v>144</v>
      </c>
      <c r="S30" s="338">
        <f t="shared" si="6"/>
        <v>65</v>
      </c>
      <c r="T30" s="338">
        <f t="shared" si="6"/>
        <v>60</v>
      </c>
      <c r="U30" s="338">
        <f t="shared" si="6"/>
        <v>79</v>
      </c>
      <c r="V30" s="338">
        <f t="shared" si="6"/>
        <v>48</v>
      </c>
      <c r="W30" s="338">
        <f t="shared" si="6"/>
        <v>17</v>
      </c>
      <c r="X30" s="338">
        <f t="shared" si="6"/>
        <v>13</v>
      </c>
      <c r="Y30" s="338">
        <f t="shared" si="6"/>
        <v>2</v>
      </c>
      <c r="Z30" s="338">
        <f t="shared" si="6"/>
        <v>1</v>
      </c>
    </row>
    <row r="31" spans="1:26" ht="16.5" customHeight="1">
      <c r="A31" s="316" t="s">
        <v>44</v>
      </c>
      <c r="B31" s="322">
        <v>2013</v>
      </c>
      <c r="C31" s="367" t="s">
        <v>97</v>
      </c>
      <c r="D31" s="368" t="s">
        <v>118</v>
      </c>
      <c r="E31" s="107">
        <f>SUM(F31:Z31)</f>
        <v>1759</v>
      </c>
      <c r="F31" s="107">
        <v>89</v>
      </c>
      <c r="G31" s="107">
        <v>94</v>
      </c>
      <c r="H31" s="107">
        <v>115</v>
      </c>
      <c r="I31" s="107">
        <v>142</v>
      </c>
      <c r="J31" s="107">
        <v>139</v>
      </c>
      <c r="K31" s="338">
        <v>119</v>
      </c>
      <c r="L31" s="338">
        <v>143</v>
      </c>
      <c r="M31" s="107">
        <v>115</v>
      </c>
      <c r="N31" s="107">
        <v>148</v>
      </c>
      <c r="O31" s="107">
        <v>170</v>
      </c>
      <c r="P31" s="107">
        <v>164</v>
      </c>
      <c r="Q31" s="107">
        <v>126</v>
      </c>
      <c r="R31" s="107">
        <v>76</v>
      </c>
      <c r="S31" s="107">
        <v>34</v>
      </c>
      <c r="T31" s="107">
        <v>29</v>
      </c>
      <c r="U31" s="107">
        <v>34</v>
      </c>
      <c r="V31" s="107">
        <v>13</v>
      </c>
      <c r="W31" s="107">
        <v>6</v>
      </c>
      <c r="X31" s="107">
        <v>3</v>
      </c>
      <c r="Y31" s="107">
        <v>0</v>
      </c>
      <c r="Z31" s="107">
        <v>0</v>
      </c>
    </row>
    <row r="32" spans="1:26" ht="16.5" customHeight="1">
      <c r="A32" s="323"/>
      <c r="B32" s="324"/>
      <c r="C32" s="364" t="s">
        <v>98</v>
      </c>
      <c r="D32" s="365" t="s">
        <v>119</v>
      </c>
      <c r="E32" s="107">
        <f>SUM(F32:Z33)</f>
        <v>1613</v>
      </c>
      <c r="F32" s="338">
        <v>100</v>
      </c>
      <c r="G32" s="338">
        <v>78</v>
      </c>
      <c r="H32" s="338">
        <v>115</v>
      </c>
      <c r="I32" s="338">
        <v>109</v>
      </c>
      <c r="J32" s="338">
        <v>140</v>
      </c>
      <c r="K32" s="338">
        <v>113</v>
      </c>
      <c r="L32" s="338">
        <v>120</v>
      </c>
      <c r="M32" s="338">
        <v>106</v>
      </c>
      <c r="N32" s="338">
        <v>117</v>
      </c>
      <c r="O32" s="338">
        <v>143</v>
      </c>
      <c r="P32" s="338">
        <v>128</v>
      </c>
      <c r="Q32" s="338">
        <v>110</v>
      </c>
      <c r="R32" s="338">
        <v>68</v>
      </c>
      <c r="S32" s="338">
        <v>31</v>
      </c>
      <c r="T32" s="338">
        <v>31</v>
      </c>
      <c r="U32" s="338">
        <v>45</v>
      </c>
      <c r="V32" s="338">
        <v>35</v>
      </c>
      <c r="W32" s="338">
        <v>11</v>
      </c>
      <c r="X32" s="338">
        <v>10</v>
      </c>
      <c r="Y32" s="338">
        <v>2</v>
      </c>
      <c r="Z32" s="338">
        <v>1</v>
      </c>
    </row>
    <row r="33" spans="2:26" ht="4.5" customHeight="1">
      <c r="B33" s="322"/>
      <c r="C33" s="367"/>
      <c r="D33" s="322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s="305" customFormat="1" ht="16.5" customHeight="1">
      <c r="A34" s="323"/>
      <c r="B34" s="324"/>
      <c r="C34" s="364" t="s">
        <v>86</v>
      </c>
      <c r="D34" s="365" t="s">
        <v>102</v>
      </c>
      <c r="E34" s="338">
        <f aca="true" t="shared" si="7" ref="E34:Z34">SUM(E35:E36)</f>
        <v>3535</v>
      </c>
      <c r="F34" s="338">
        <f t="shared" si="7"/>
        <v>203</v>
      </c>
      <c r="G34" s="338">
        <f t="shared" si="7"/>
        <v>178</v>
      </c>
      <c r="H34" s="338">
        <f t="shared" si="7"/>
        <v>218</v>
      </c>
      <c r="I34" s="338">
        <f t="shared" si="7"/>
        <v>273</v>
      </c>
      <c r="J34" s="338">
        <f t="shared" si="7"/>
        <v>282</v>
      </c>
      <c r="K34" s="338">
        <f t="shared" si="7"/>
        <v>259</v>
      </c>
      <c r="L34" s="338">
        <f t="shared" si="7"/>
        <v>272</v>
      </c>
      <c r="M34" s="338">
        <f t="shared" si="7"/>
        <v>248</v>
      </c>
      <c r="N34" s="338">
        <f t="shared" si="7"/>
        <v>268</v>
      </c>
      <c r="O34" s="338">
        <f t="shared" si="7"/>
        <v>306</v>
      </c>
      <c r="P34" s="338">
        <f t="shared" si="7"/>
        <v>317</v>
      </c>
      <c r="Q34" s="338">
        <f t="shared" si="7"/>
        <v>270</v>
      </c>
      <c r="R34" s="338">
        <f t="shared" si="7"/>
        <v>155</v>
      </c>
      <c r="S34" s="338">
        <f t="shared" si="7"/>
        <v>76</v>
      </c>
      <c r="T34" s="338">
        <f t="shared" si="7"/>
        <v>52</v>
      </c>
      <c r="U34" s="338">
        <f t="shared" si="7"/>
        <v>69</v>
      </c>
      <c r="V34" s="338">
        <f t="shared" si="7"/>
        <v>57</v>
      </c>
      <c r="W34" s="338">
        <f t="shared" si="7"/>
        <v>20</v>
      </c>
      <c r="X34" s="338">
        <f t="shared" si="7"/>
        <v>11</v>
      </c>
      <c r="Y34" s="338">
        <f t="shared" si="7"/>
        <v>0</v>
      </c>
      <c r="Z34" s="338">
        <f t="shared" si="7"/>
        <v>1</v>
      </c>
    </row>
    <row r="35" spans="1:26" ht="16.5" customHeight="1">
      <c r="A35" s="316" t="s">
        <v>45</v>
      </c>
      <c r="B35" s="322">
        <v>2014</v>
      </c>
      <c r="C35" s="367" t="s">
        <v>97</v>
      </c>
      <c r="D35" s="368" t="s">
        <v>118</v>
      </c>
      <c r="E35" s="107">
        <f>SUM(F35:Z35)</f>
        <v>1833</v>
      </c>
      <c r="F35" s="107">
        <v>104</v>
      </c>
      <c r="G35" s="107">
        <v>92</v>
      </c>
      <c r="H35" s="107">
        <v>117</v>
      </c>
      <c r="I35" s="107">
        <v>143</v>
      </c>
      <c r="J35" s="107">
        <v>143</v>
      </c>
      <c r="K35" s="338">
        <v>125</v>
      </c>
      <c r="L35" s="338">
        <v>147</v>
      </c>
      <c r="M35" s="107">
        <v>130</v>
      </c>
      <c r="N35" s="107">
        <v>154</v>
      </c>
      <c r="O35" s="107">
        <v>160</v>
      </c>
      <c r="P35" s="107">
        <v>172</v>
      </c>
      <c r="Q35" s="107">
        <v>141</v>
      </c>
      <c r="R35" s="107">
        <v>83</v>
      </c>
      <c r="S35" s="107">
        <v>41</v>
      </c>
      <c r="T35" s="107">
        <v>24</v>
      </c>
      <c r="U35" s="107">
        <v>30</v>
      </c>
      <c r="V35" s="107">
        <v>18</v>
      </c>
      <c r="W35" s="107">
        <v>6</v>
      </c>
      <c r="X35" s="107">
        <v>3</v>
      </c>
      <c r="Y35" s="107">
        <v>0</v>
      </c>
      <c r="Z35" s="107">
        <v>0</v>
      </c>
    </row>
    <row r="36" spans="1:26" ht="16.5" customHeight="1">
      <c r="A36" s="323"/>
      <c r="B36" s="324"/>
      <c r="C36" s="364" t="s">
        <v>98</v>
      </c>
      <c r="D36" s="365" t="s">
        <v>119</v>
      </c>
      <c r="E36" s="107">
        <f>SUM(F36:Z37)</f>
        <v>1702</v>
      </c>
      <c r="F36" s="338">
        <v>99</v>
      </c>
      <c r="G36" s="338">
        <v>86</v>
      </c>
      <c r="H36" s="338">
        <v>101</v>
      </c>
      <c r="I36" s="338">
        <v>130</v>
      </c>
      <c r="J36" s="338">
        <v>139</v>
      </c>
      <c r="K36" s="338">
        <v>134</v>
      </c>
      <c r="L36" s="338">
        <v>125</v>
      </c>
      <c r="M36" s="338">
        <v>118</v>
      </c>
      <c r="N36" s="338">
        <v>114</v>
      </c>
      <c r="O36" s="338">
        <v>146</v>
      </c>
      <c r="P36" s="338">
        <v>145</v>
      </c>
      <c r="Q36" s="338">
        <v>129</v>
      </c>
      <c r="R36" s="338">
        <v>72</v>
      </c>
      <c r="S36" s="338">
        <v>35</v>
      </c>
      <c r="T36" s="338">
        <v>28</v>
      </c>
      <c r="U36" s="338">
        <v>39</v>
      </c>
      <c r="V36" s="338">
        <v>39</v>
      </c>
      <c r="W36" s="338">
        <v>14</v>
      </c>
      <c r="X36" s="338">
        <v>8</v>
      </c>
      <c r="Y36" s="338">
        <v>0</v>
      </c>
      <c r="Z36" s="338">
        <v>1</v>
      </c>
    </row>
    <row r="37" spans="2:26" ht="4.5" customHeight="1">
      <c r="B37" s="322"/>
      <c r="C37" s="367"/>
      <c r="D37" s="322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s="305" customFormat="1" ht="16.5" customHeight="1">
      <c r="A38" s="323"/>
      <c r="B38" s="324"/>
      <c r="C38" s="364" t="s">
        <v>86</v>
      </c>
      <c r="D38" s="365" t="s">
        <v>102</v>
      </c>
      <c r="E38" s="338">
        <f aca="true" t="shared" si="8" ref="E38:Z38">SUM(E39:E40)</f>
        <v>3464</v>
      </c>
      <c r="F38" s="338">
        <f t="shared" si="8"/>
        <v>198</v>
      </c>
      <c r="G38" s="338">
        <f t="shared" si="8"/>
        <v>179</v>
      </c>
      <c r="H38" s="338">
        <f t="shared" si="8"/>
        <v>204</v>
      </c>
      <c r="I38" s="338">
        <f t="shared" si="8"/>
        <v>259</v>
      </c>
      <c r="J38" s="338">
        <f t="shared" si="8"/>
        <v>283</v>
      </c>
      <c r="K38" s="338">
        <f t="shared" si="8"/>
        <v>257</v>
      </c>
      <c r="L38" s="338">
        <f t="shared" si="8"/>
        <v>250</v>
      </c>
      <c r="M38" s="338">
        <f t="shared" si="8"/>
        <v>251</v>
      </c>
      <c r="N38" s="338">
        <f t="shared" si="8"/>
        <v>258</v>
      </c>
      <c r="O38" s="338">
        <f t="shared" si="8"/>
        <v>282</v>
      </c>
      <c r="P38" s="338">
        <f t="shared" si="8"/>
        <v>318</v>
      </c>
      <c r="Q38" s="338">
        <f t="shared" si="8"/>
        <v>277</v>
      </c>
      <c r="R38" s="338">
        <f t="shared" si="8"/>
        <v>163</v>
      </c>
      <c r="S38" s="338">
        <f t="shared" si="8"/>
        <v>85</v>
      </c>
      <c r="T38" s="338">
        <f t="shared" si="8"/>
        <v>46</v>
      </c>
      <c r="U38" s="338">
        <f t="shared" si="8"/>
        <v>63</v>
      </c>
      <c r="V38" s="338">
        <f t="shared" si="8"/>
        <v>54</v>
      </c>
      <c r="W38" s="338">
        <f t="shared" si="8"/>
        <v>27</v>
      </c>
      <c r="X38" s="338">
        <f t="shared" si="8"/>
        <v>8</v>
      </c>
      <c r="Y38" s="338">
        <f t="shared" si="8"/>
        <v>2</v>
      </c>
      <c r="Z38" s="338">
        <f t="shared" si="8"/>
        <v>0</v>
      </c>
    </row>
    <row r="39" spans="1:26" ht="16.5" customHeight="1">
      <c r="A39" s="316" t="s">
        <v>46</v>
      </c>
      <c r="B39" s="322">
        <v>2015</v>
      </c>
      <c r="C39" s="367" t="s">
        <v>97</v>
      </c>
      <c r="D39" s="368" t="s">
        <v>118</v>
      </c>
      <c r="E39" s="107">
        <f>SUM(F39:Z39)</f>
        <v>1798</v>
      </c>
      <c r="F39" s="107">
        <v>102</v>
      </c>
      <c r="G39" s="107">
        <v>92</v>
      </c>
      <c r="H39" s="107">
        <v>114</v>
      </c>
      <c r="I39" s="107">
        <v>138</v>
      </c>
      <c r="J39" s="107">
        <v>138</v>
      </c>
      <c r="K39" s="338">
        <v>129</v>
      </c>
      <c r="L39" s="338">
        <v>143</v>
      </c>
      <c r="M39" s="107">
        <v>130</v>
      </c>
      <c r="N39" s="107">
        <v>146</v>
      </c>
      <c r="O39" s="107">
        <v>138</v>
      </c>
      <c r="P39" s="107">
        <v>176</v>
      </c>
      <c r="Q39" s="107">
        <v>139</v>
      </c>
      <c r="R39" s="107">
        <v>89</v>
      </c>
      <c r="S39" s="107">
        <v>44</v>
      </c>
      <c r="T39" s="107">
        <v>21</v>
      </c>
      <c r="U39" s="107">
        <v>30</v>
      </c>
      <c r="V39" s="107">
        <v>16</v>
      </c>
      <c r="W39" s="107">
        <v>10</v>
      </c>
      <c r="X39" s="107">
        <v>1</v>
      </c>
      <c r="Y39" s="107">
        <v>2</v>
      </c>
      <c r="Z39" s="107">
        <v>0</v>
      </c>
    </row>
    <row r="40" spans="1:26" ht="16.5" customHeight="1">
      <c r="A40" s="323"/>
      <c r="B40" s="324"/>
      <c r="C40" s="364" t="s">
        <v>98</v>
      </c>
      <c r="D40" s="365" t="s">
        <v>119</v>
      </c>
      <c r="E40" s="107">
        <f>SUM(F40:Z41)</f>
        <v>1666</v>
      </c>
      <c r="F40" s="338">
        <v>96</v>
      </c>
      <c r="G40" s="338">
        <v>87</v>
      </c>
      <c r="H40" s="338">
        <v>90</v>
      </c>
      <c r="I40" s="338">
        <v>121</v>
      </c>
      <c r="J40" s="338">
        <v>145</v>
      </c>
      <c r="K40" s="338">
        <v>128</v>
      </c>
      <c r="L40" s="338">
        <v>107</v>
      </c>
      <c r="M40" s="338">
        <v>121</v>
      </c>
      <c r="N40" s="338">
        <v>112</v>
      </c>
      <c r="O40" s="338">
        <v>144</v>
      </c>
      <c r="P40" s="338">
        <v>142</v>
      </c>
      <c r="Q40" s="338">
        <v>138</v>
      </c>
      <c r="R40" s="338">
        <v>74</v>
      </c>
      <c r="S40" s="338">
        <v>41</v>
      </c>
      <c r="T40" s="338">
        <v>25</v>
      </c>
      <c r="U40" s="338">
        <v>33</v>
      </c>
      <c r="V40" s="338">
        <v>38</v>
      </c>
      <c r="W40" s="338">
        <v>17</v>
      </c>
      <c r="X40" s="338">
        <v>7</v>
      </c>
      <c r="Y40" s="338">
        <v>0</v>
      </c>
      <c r="Z40" s="338">
        <v>0</v>
      </c>
    </row>
    <row r="41" spans="2:26" ht="4.5" customHeight="1">
      <c r="B41" s="322"/>
      <c r="C41" s="367"/>
      <c r="D41" s="365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s="305" customFormat="1" ht="16.5" customHeight="1">
      <c r="A42" s="323"/>
      <c r="B42" s="324"/>
      <c r="C42" s="364" t="s">
        <v>86</v>
      </c>
      <c r="D42" s="365" t="s">
        <v>102</v>
      </c>
      <c r="E42" s="107">
        <f>E43+E44</f>
        <v>3481</v>
      </c>
      <c r="F42" s="338">
        <f aca="true" t="shared" si="9" ref="F42:Z42">SUM(F43:F44)</f>
        <v>207</v>
      </c>
      <c r="G42" s="338">
        <f t="shared" si="9"/>
        <v>174</v>
      </c>
      <c r="H42" s="338">
        <f t="shared" si="9"/>
        <v>195</v>
      </c>
      <c r="I42" s="338">
        <f t="shared" si="9"/>
        <v>252</v>
      </c>
      <c r="J42" s="338">
        <f t="shared" si="9"/>
        <v>290</v>
      </c>
      <c r="K42" s="338">
        <f t="shared" si="9"/>
        <v>267</v>
      </c>
      <c r="L42" s="338">
        <f t="shared" si="9"/>
        <v>245</v>
      </c>
      <c r="M42" s="338">
        <f t="shared" si="9"/>
        <v>245</v>
      </c>
      <c r="N42" s="338">
        <f t="shared" si="9"/>
        <v>250</v>
      </c>
      <c r="O42" s="338">
        <f t="shared" si="9"/>
        <v>274</v>
      </c>
      <c r="P42" s="338">
        <f t="shared" si="9"/>
        <v>320</v>
      </c>
      <c r="Q42" s="338">
        <f t="shared" si="9"/>
        <v>277</v>
      </c>
      <c r="R42" s="338">
        <f t="shared" si="9"/>
        <v>177</v>
      </c>
      <c r="S42" s="338">
        <f t="shared" si="9"/>
        <v>111</v>
      </c>
      <c r="T42" s="338">
        <f t="shared" si="9"/>
        <v>47</v>
      </c>
      <c r="U42" s="338">
        <f t="shared" si="9"/>
        <v>55</v>
      </c>
      <c r="V42" s="338">
        <f t="shared" si="9"/>
        <v>52</v>
      </c>
      <c r="W42" s="338">
        <f t="shared" si="9"/>
        <v>34</v>
      </c>
      <c r="X42" s="338">
        <f t="shared" si="9"/>
        <v>6</v>
      </c>
      <c r="Y42" s="338">
        <f t="shared" si="9"/>
        <v>3</v>
      </c>
      <c r="Z42" s="338">
        <f t="shared" si="9"/>
        <v>0</v>
      </c>
    </row>
    <row r="43" spans="1:26" s="305" customFormat="1" ht="16.5" customHeight="1">
      <c r="A43" s="323" t="s">
        <v>47</v>
      </c>
      <c r="B43" s="324">
        <v>2016</v>
      </c>
      <c r="C43" s="364" t="s">
        <v>97</v>
      </c>
      <c r="D43" s="365" t="s">
        <v>118</v>
      </c>
      <c r="E43" s="338">
        <f>SUM(F43:Z43)</f>
        <v>1799</v>
      </c>
      <c r="F43" s="338">
        <v>107</v>
      </c>
      <c r="G43" s="338">
        <v>89</v>
      </c>
      <c r="H43" s="338">
        <v>108</v>
      </c>
      <c r="I43" s="338">
        <v>130</v>
      </c>
      <c r="J43" s="338">
        <v>149</v>
      </c>
      <c r="K43" s="338">
        <v>136</v>
      </c>
      <c r="L43" s="338">
        <v>127</v>
      </c>
      <c r="M43" s="338">
        <v>134</v>
      </c>
      <c r="N43" s="338">
        <v>141</v>
      </c>
      <c r="O43" s="338">
        <v>129</v>
      </c>
      <c r="P43" s="338">
        <v>179</v>
      </c>
      <c r="Q43" s="338">
        <v>141</v>
      </c>
      <c r="R43" s="338">
        <v>93</v>
      </c>
      <c r="S43" s="338">
        <v>55</v>
      </c>
      <c r="T43" s="338">
        <v>26</v>
      </c>
      <c r="U43" s="338">
        <v>22</v>
      </c>
      <c r="V43" s="338">
        <v>20</v>
      </c>
      <c r="W43" s="338">
        <v>10</v>
      </c>
      <c r="X43" s="338">
        <v>1</v>
      </c>
      <c r="Y43" s="338">
        <v>2</v>
      </c>
      <c r="Z43" s="338">
        <v>0</v>
      </c>
    </row>
    <row r="44" spans="1:26" s="305" customFormat="1" ht="16.5" customHeight="1">
      <c r="A44" s="323"/>
      <c r="B44" s="324"/>
      <c r="C44" s="364" t="s">
        <v>98</v>
      </c>
      <c r="D44" s="365" t="s">
        <v>119</v>
      </c>
      <c r="E44" s="338">
        <f>SUM(F44:Z44)</f>
        <v>1682</v>
      </c>
      <c r="F44" s="338">
        <v>100</v>
      </c>
      <c r="G44" s="338">
        <v>85</v>
      </c>
      <c r="H44" s="338">
        <v>87</v>
      </c>
      <c r="I44" s="338">
        <v>122</v>
      </c>
      <c r="J44" s="338">
        <v>141</v>
      </c>
      <c r="K44" s="338">
        <v>131</v>
      </c>
      <c r="L44" s="338">
        <v>118</v>
      </c>
      <c r="M44" s="338">
        <v>111</v>
      </c>
      <c r="N44" s="338">
        <v>109</v>
      </c>
      <c r="O44" s="338">
        <v>145</v>
      </c>
      <c r="P44" s="338">
        <v>141</v>
      </c>
      <c r="Q44" s="338">
        <v>136</v>
      </c>
      <c r="R44" s="338">
        <v>84</v>
      </c>
      <c r="S44" s="338">
        <v>56</v>
      </c>
      <c r="T44" s="338">
        <v>21</v>
      </c>
      <c r="U44" s="338">
        <v>33</v>
      </c>
      <c r="V44" s="338">
        <v>32</v>
      </c>
      <c r="W44" s="338">
        <v>24</v>
      </c>
      <c r="X44" s="338">
        <v>5</v>
      </c>
      <c r="Y44" s="338">
        <v>1</v>
      </c>
      <c r="Z44" s="338">
        <v>0</v>
      </c>
    </row>
    <row r="45" spans="2:26" ht="4.5" customHeight="1">
      <c r="B45" s="322"/>
      <c r="C45" s="367"/>
      <c r="D45" s="365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s="305" customFormat="1" ht="16.5" customHeight="1">
      <c r="A46" s="323"/>
      <c r="B46" s="324"/>
      <c r="C46" s="364" t="s">
        <v>86</v>
      </c>
      <c r="D46" s="365" t="s">
        <v>102</v>
      </c>
      <c r="E46" s="338">
        <f>SUM(E47:E48)</f>
        <v>3521</v>
      </c>
      <c r="F46" s="338">
        <f aca="true" t="shared" si="10" ref="F46:Z46">SUM(F47:F48)</f>
        <v>204</v>
      </c>
      <c r="G46" s="338">
        <f t="shared" si="10"/>
        <v>178</v>
      </c>
      <c r="H46" s="338">
        <f t="shared" si="10"/>
        <v>180</v>
      </c>
      <c r="I46" s="338">
        <f t="shared" si="10"/>
        <v>255</v>
      </c>
      <c r="J46" s="338">
        <f t="shared" si="10"/>
        <v>294</v>
      </c>
      <c r="K46" s="338">
        <f t="shared" si="10"/>
        <v>287</v>
      </c>
      <c r="L46" s="338">
        <f t="shared" si="10"/>
        <v>234</v>
      </c>
      <c r="M46" s="338">
        <f t="shared" si="10"/>
        <v>251</v>
      </c>
      <c r="N46" s="338">
        <f t="shared" si="10"/>
        <v>244</v>
      </c>
      <c r="O46" s="338">
        <f t="shared" si="10"/>
        <v>261</v>
      </c>
      <c r="P46" s="338">
        <f t="shared" si="10"/>
        <v>331</v>
      </c>
      <c r="Q46" s="338">
        <f t="shared" si="10"/>
        <v>280</v>
      </c>
      <c r="R46" s="338">
        <f t="shared" si="10"/>
        <v>201</v>
      </c>
      <c r="S46" s="338">
        <f t="shared" si="10"/>
        <v>113</v>
      </c>
      <c r="T46" s="338">
        <f t="shared" si="10"/>
        <v>59</v>
      </c>
      <c r="U46" s="338">
        <f t="shared" si="10"/>
        <v>48</v>
      </c>
      <c r="V46" s="338">
        <f t="shared" si="10"/>
        <v>58</v>
      </c>
      <c r="W46" s="338">
        <f t="shared" si="10"/>
        <v>31</v>
      </c>
      <c r="X46" s="338">
        <f t="shared" si="10"/>
        <v>10</v>
      </c>
      <c r="Y46" s="338">
        <f t="shared" si="10"/>
        <v>2</v>
      </c>
      <c r="Z46" s="338">
        <f t="shared" si="10"/>
        <v>0</v>
      </c>
    </row>
    <row r="47" spans="1:26" s="305" customFormat="1" ht="16.5" customHeight="1">
      <c r="A47" s="323" t="s">
        <v>436</v>
      </c>
      <c r="B47" s="324">
        <v>2017</v>
      </c>
      <c r="C47" s="364" t="s">
        <v>97</v>
      </c>
      <c r="D47" s="365" t="s">
        <v>118</v>
      </c>
      <c r="E47" s="338">
        <f>SUM(F47:Z47)</f>
        <v>1807</v>
      </c>
      <c r="F47" s="338">
        <v>104</v>
      </c>
      <c r="G47" s="338">
        <v>95</v>
      </c>
      <c r="H47" s="338">
        <v>98</v>
      </c>
      <c r="I47" s="338">
        <v>130</v>
      </c>
      <c r="J47" s="338">
        <v>152</v>
      </c>
      <c r="K47" s="338">
        <v>140</v>
      </c>
      <c r="L47" s="338">
        <v>125</v>
      </c>
      <c r="M47" s="338">
        <v>130</v>
      </c>
      <c r="N47" s="338">
        <v>130</v>
      </c>
      <c r="O47" s="338">
        <v>137</v>
      </c>
      <c r="P47" s="338">
        <v>177</v>
      </c>
      <c r="Q47" s="338">
        <v>139</v>
      </c>
      <c r="R47" s="338">
        <v>107</v>
      </c>
      <c r="S47" s="338">
        <v>57</v>
      </c>
      <c r="T47" s="338">
        <v>30</v>
      </c>
      <c r="U47" s="338">
        <v>25</v>
      </c>
      <c r="V47" s="338">
        <v>18</v>
      </c>
      <c r="W47" s="338">
        <v>10</v>
      </c>
      <c r="X47" s="338">
        <v>2</v>
      </c>
      <c r="Y47" s="338">
        <v>1</v>
      </c>
      <c r="Z47" s="338">
        <v>0</v>
      </c>
    </row>
    <row r="48" spans="1:26" s="305" customFormat="1" ht="16.5" customHeight="1">
      <c r="A48" s="323"/>
      <c r="B48" s="324"/>
      <c r="C48" s="364" t="s">
        <v>98</v>
      </c>
      <c r="D48" s="365" t="s">
        <v>119</v>
      </c>
      <c r="E48" s="338">
        <f>SUM(F48:Z48)</f>
        <v>1714</v>
      </c>
      <c r="F48" s="338">
        <v>100</v>
      </c>
      <c r="G48" s="338">
        <v>83</v>
      </c>
      <c r="H48" s="338">
        <v>82</v>
      </c>
      <c r="I48" s="338">
        <v>125</v>
      </c>
      <c r="J48" s="338">
        <v>142</v>
      </c>
      <c r="K48" s="338">
        <v>147</v>
      </c>
      <c r="L48" s="338">
        <v>109</v>
      </c>
      <c r="M48" s="338">
        <v>121</v>
      </c>
      <c r="N48" s="338">
        <v>114</v>
      </c>
      <c r="O48" s="338">
        <v>124</v>
      </c>
      <c r="P48" s="338">
        <v>154</v>
      </c>
      <c r="Q48" s="338">
        <v>141</v>
      </c>
      <c r="R48" s="338">
        <v>94</v>
      </c>
      <c r="S48" s="338">
        <v>56</v>
      </c>
      <c r="T48" s="338">
        <v>29</v>
      </c>
      <c r="U48" s="338">
        <v>23</v>
      </c>
      <c r="V48" s="338">
        <v>40</v>
      </c>
      <c r="W48" s="338">
        <v>21</v>
      </c>
      <c r="X48" s="338">
        <v>8</v>
      </c>
      <c r="Y48" s="338">
        <v>1</v>
      </c>
      <c r="Z48" s="338">
        <v>0</v>
      </c>
    </row>
    <row r="49" spans="2:26" ht="4.5" customHeight="1">
      <c r="B49" s="322"/>
      <c r="C49" s="367"/>
      <c r="D49" s="365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s="305" customFormat="1" ht="16.5" customHeight="1">
      <c r="A50" s="323"/>
      <c r="B50" s="324"/>
      <c r="C50" s="364" t="s">
        <v>86</v>
      </c>
      <c r="D50" s="365" t="s">
        <v>102</v>
      </c>
      <c r="E50" s="384">
        <f>SUM(E51:E52)</f>
        <v>3609</v>
      </c>
      <c r="F50" s="338">
        <f aca="true" t="shared" si="11" ref="F50:Z50">SUM(F51:F52)</f>
        <v>204</v>
      </c>
      <c r="G50" s="338">
        <f t="shared" si="11"/>
        <v>173</v>
      </c>
      <c r="H50" s="338">
        <f t="shared" si="11"/>
        <v>173</v>
      </c>
      <c r="I50" s="338">
        <f t="shared" si="11"/>
        <v>269</v>
      </c>
      <c r="J50" s="338">
        <f t="shared" si="11"/>
        <v>295</v>
      </c>
      <c r="K50" s="338">
        <f t="shared" si="11"/>
        <v>304</v>
      </c>
      <c r="L50" s="338">
        <f t="shared" si="11"/>
        <v>231</v>
      </c>
      <c r="M50" s="338">
        <f t="shared" si="11"/>
        <v>272</v>
      </c>
      <c r="N50" s="338">
        <f t="shared" si="11"/>
        <v>231</v>
      </c>
      <c r="O50" s="338">
        <f t="shared" si="11"/>
        <v>269</v>
      </c>
      <c r="P50" s="338">
        <f t="shared" si="11"/>
        <v>323</v>
      </c>
      <c r="Q50" s="338">
        <f t="shared" si="11"/>
        <v>299</v>
      </c>
      <c r="R50" s="338">
        <f t="shared" si="11"/>
        <v>226</v>
      </c>
      <c r="S50" s="338">
        <f t="shared" si="11"/>
        <v>137</v>
      </c>
      <c r="T50" s="338">
        <f t="shared" si="11"/>
        <v>57</v>
      </c>
      <c r="U50" s="338">
        <f t="shared" si="11"/>
        <v>47</v>
      </c>
      <c r="V50" s="338">
        <f t="shared" si="11"/>
        <v>52</v>
      </c>
      <c r="W50" s="338">
        <f t="shared" si="11"/>
        <v>31</v>
      </c>
      <c r="X50" s="338">
        <f t="shared" si="11"/>
        <v>9</v>
      </c>
      <c r="Y50" s="338">
        <f t="shared" si="11"/>
        <v>7</v>
      </c>
      <c r="Z50" s="338">
        <f t="shared" si="11"/>
        <v>0</v>
      </c>
    </row>
    <row r="51" spans="1:26" s="305" customFormat="1" ht="16.5" customHeight="1">
      <c r="A51" s="323" t="s">
        <v>442</v>
      </c>
      <c r="B51" s="324">
        <v>2018</v>
      </c>
      <c r="C51" s="364" t="s">
        <v>97</v>
      </c>
      <c r="D51" s="365" t="s">
        <v>118</v>
      </c>
      <c r="E51" s="338">
        <f>SUM(F51:Z51)</f>
        <v>1836</v>
      </c>
      <c r="F51" s="338">
        <v>103</v>
      </c>
      <c r="G51" s="338">
        <v>84</v>
      </c>
      <c r="H51" s="338">
        <v>96</v>
      </c>
      <c r="I51" s="338">
        <v>137</v>
      </c>
      <c r="J51" s="338">
        <v>164</v>
      </c>
      <c r="K51" s="338">
        <v>151</v>
      </c>
      <c r="L51" s="338">
        <v>113</v>
      </c>
      <c r="M51" s="338">
        <v>143</v>
      </c>
      <c r="N51" s="338">
        <v>114</v>
      </c>
      <c r="O51" s="338">
        <v>147</v>
      </c>
      <c r="P51" s="338">
        <v>165</v>
      </c>
      <c r="Q51" s="338">
        <v>155</v>
      </c>
      <c r="R51" s="338">
        <v>115</v>
      </c>
      <c r="S51" s="338">
        <v>65</v>
      </c>
      <c r="T51" s="338">
        <v>29</v>
      </c>
      <c r="U51" s="338">
        <v>24</v>
      </c>
      <c r="V51" s="338">
        <v>18</v>
      </c>
      <c r="W51" s="338">
        <v>9</v>
      </c>
      <c r="X51" s="338">
        <v>3</v>
      </c>
      <c r="Y51" s="338">
        <v>1</v>
      </c>
      <c r="Z51" s="338">
        <v>0</v>
      </c>
    </row>
    <row r="52" spans="1:26" s="305" customFormat="1" ht="16.5" customHeight="1">
      <c r="A52" s="323"/>
      <c r="B52" s="324"/>
      <c r="C52" s="364" t="s">
        <v>98</v>
      </c>
      <c r="D52" s="365" t="s">
        <v>119</v>
      </c>
      <c r="E52" s="338">
        <f>SUM(F52:Z52)</f>
        <v>1773</v>
      </c>
      <c r="F52" s="338">
        <v>101</v>
      </c>
      <c r="G52" s="338">
        <v>89</v>
      </c>
      <c r="H52" s="338">
        <v>77</v>
      </c>
      <c r="I52" s="338">
        <v>132</v>
      </c>
      <c r="J52" s="338">
        <v>131</v>
      </c>
      <c r="K52" s="338">
        <v>153</v>
      </c>
      <c r="L52" s="338">
        <v>118</v>
      </c>
      <c r="M52" s="338">
        <v>129</v>
      </c>
      <c r="N52" s="338">
        <v>117</v>
      </c>
      <c r="O52" s="338">
        <v>122</v>
      </c>
      <c r="P52" s="338">
        <v>158</v>
      </c>
      <c r="Q52" s="338">
        <v>144</v>
      </c>
      <c r="R52" s="338">
        <v>111</v>
      </c>
      <c r="S52" s="338">
        <v>72</v>
      </c>
      <c r="T52" s="338">
        <v>28</v>
      </c>
      <c r="U52" s="338">
        <v>23</v>
      </c>
      <c r="V52" s="338">
        <v>34</v>
      </c>
      <c r="W52" s="338">
        <v>22</v>
      </c>
      <c r="X52" s="338">
        <v>6</v>
      </c>
      <c r="Y52" s="338">
        <v>6</v>
      </c>
      <c r="Z52" s="338">
        <v>0</v>
      </c>
    </row>
    <row r="53" spans="2:26" ht="4.5" customHeight="1">
      <c r="B53" s="322"/>
      <c r="C53" s="367"/>
      <c r="D53" s="365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s="305" customFormat="1" ht="16.5" customHeight="1">
      <c r="A54" s="323"/>
      <c r="B54" s="324"/>
      <c r="C54" s="364" t="s">
        <v>86</v>
      </c>
      <c r="D54" s="365" t="s">
        <v>102</v>
      </c>
      <c r="E54" s="338">
        <f aca="true" t="shared" si="12" ref="E54:Z54">SUM(E55:E56)</f>
        <v>3576</v>
      </c>
      <c r="F54" s="338">
        <f t="shared" si="12"/>
        <v>198</v>
      </c>
      <c r="G54" s="338">
        <f t="shared" si="12"/>
        <v>175</v>
      </c>
      <c r="H54" s="338">
        <f t="shared" si="12"/>
        <v>174</v>
      </c>
      <c r="I54" s="338">
        <f t="shared" si="12"/>
        <v>241</v>
      </c>
      <c r="J54" s="338">
        <f t="shared" si="12"/>
        <v>302</v>
      </c>
      <c r="K54" s="338">
        <f t="shared" si="12"/>
        <v>283</v>
      </c>
      <c r="L54" s="338">
        <f t="shared" si="12"/>
        <v>234</v>
      </c>
      <c r="M54" s="338">
        <f t="shared" si="12"/>
        <v>274</v>
      </c>
      <c r="N54" s="338">
        <f t="shared" si="12"/>
        <v>234</v>
      </c>
      <c r="O54" s="338">
        <f t="shared" si="12"/>
        <v>262</v>
      </c>
      <c r="P54" s="338">
        <f t="shared" si="12"/>
        <v>299</v>
      </c>
      <c r="Q54" s="338">
        <f t="shared" si="12"/>
        <v>299</v>
      </c>
      <c r="R54" s="338">
        <f t="shared" si="12"/>
        <v>252</v>
      </c>
      <c r="S54" s="338">
        <f t="shared" si="12"/>
        <v>145</v>
      </c>
      <c r="T54" s="338">
        <f t="shared" si="12"/>
        <v>70</v>
      </c>
      <c r="U54" s="338">
        <f t="shared" si="12"/>
        <v>39</v>
      </c>
      <c r="V54" s="338">
        <f t="shared" si="12"/>
        <v>41</v>
      </c>
      <c r="W54" s="338">
        <f t="shared" si="12"/>
        <v>39</v>
      </c>
      <c r="X54" s="338">
        <f t="shared" si="12"/>
        <v>9</v>
      </c>
      <c r="Y54" s="338">
        <f t="shared" si="12"/>
        <v>6</v>
      </c>
      <c r="Z54" s="338">
        <f t="shared" si="12"/>
        <v>0</v>
      </c>
    </row>
    <row r="55" spans="1:26" s="305" customFormat="1" ht="16.5" customHeight="1">
      <c r="A55" s="323" t="s">
        <v>445</v>
      </c>
      <c r="B55" s="324">
        <v>2019</v>
      </c>
      <c r="C55" s="364" t="s">
        <v>97</v>
      </c>
      <c r="D55" s="365" t="s">
        <v>118</v>
      </c>
      <c r="E55" s="338">
        <f>SUM(F55:Z55)</f>
        <v>1820</v>
      </c>
      <c r="F55" s="338">
        <v>98</v>
      </c>
      <c r="G55" s="338">
        <v>88</v>
      </c>
      <c r="H55" s="338">
        <v>95</v>
      </c>
      <c r="I55" s="338">
        <v>131</v>
      </c>
      <c r="J55" s="338">
        <v>158</v>
      </c>
      <c r="K55" s="338">
        <v>143</v>
      </c>
      <c r="L55" s="338">
        <v>115</v>
      </c>
      <c r="M55" s="338">
        <v>142</v>
      </c>
      <c r="N55" s="338">
        <v>117</v>
      </c>
      <c r="O55" s="338">
        <v>148</v>
      </c>
      <c r="P55" s="338">
        <v>149</v>
      </c>
      <c r="Q55" s="338">
        <v>155</v>
      </c>
      <c r="R55" s="338">
        <v>127</v>
      </c>
      <c r="S55" s="338">
        <v>71</v>
      </c>
      <c r="T55" s="338">
        <v>36</v>
      </c>
      <c r="U55" s="338">
        <v>19</v>
      </c>
      <c r="V55" s="338">
        <v>14</v>
      </c>
      <c r="W55" s="338">
        <v>10</v>
      </c>
      <c r="X55" s="338">
        <v>3</v>
      </c>
      <c r="Y55" s="338">
        <v>1</v>
      </c>
      <c r="Z55" s="338">
        <v>0</v>
      </c>
    </row>
    <row r="56" spans="1:26" s="305" customFormat="1" ht="16.5" customHeight="1">
      <c r="A56" s="323"/>
      <c r="B56" s="324"/>
      <c r="C56" s="364" t="s">
        <v>98</v>
      </c>
      <c r="D56" s="365" t="s">
        <v>119</v>
      </c>
      <c r="E56" s="338">
        <f>SUM(F56:Y57)</f>
        <v>1756</v>
      </c>
      <c r="F56" s="338">
        <v>100</v>
      </c>
      <c r="G56" s="338">
        <v>87</v>
      </c>
      <c r="H56" s="338">
        <v>79</v>
      </c>
      <c r="I56" s="338">
        <v>110</v>
      </c>
      <c r="J56" s="338">
        <v>144</v>
      </c>
      <c r="K56" s="338">
        <v>140</v>
      </c>
      <c r="L56" s="338">
        <v>119</v>
      </c>
      <c r="M56" s="338">
        <v>132</v>
      </c>
      <c r="N56" s="338">
        <v>117</v>
      </c>
      <c r="O56" s="338">
        <v>114</v>
      </c>
      <c r="P56" s="338">
        <v>150</v>
      </c>
      <c r="Q56" s="338">
        <v>144</v>
      </c>
      <c r="R56" s="338">
        <v>125</v>
      </c>
      <c r="S56" s="338">
        <v>74</v>
      </c>
      <c r="T56" s="338">
        <v>34</v>
      </c>
      <c r="U56" s="338">
        <v>20</v>
      </c>
      <c r="V56" s="338">
        <v>27</v>
      </c>
      <c r="W56" s="338">
        <v>29</v>
      </c>
      <c r="X56" s="338">
        <v>6</v>
      </c>
      <c r="Y56" s="338">
        <v>5</v>
      </c>
      <c r="Z56" s="338">
        <v>0</v>
      </c>
    </row>
    <row r="57" spans="1:26" s="305" customFormat="1" ht="4.5" customHeight="1">
      <c r="A57" s="323"/>
      <c r="B57" s="324"/>
      <c r="C57" s="364"/>
      <c r="D57" s="365"/>
      <c r="E57" s="338"/>
      <c r="F57" s="338"/>
      <c r="G57" s="338"/>
      <c r="H57" s="338"/>
      <c r="I57" s="338"/>
      <c r="J57" s="338"/>
      <c r="K57" s="338"/>
      <c r="L57" s="338"/>
      <c r="M57" s="338"/>
      <c r="N57" s="338"/>
      <c r="O57" s="338"/>
      <c r="P57" s="338"/>
      <c r="Q57" s="338"/>
      <c r="R57" s="338"/>
      <c r="S57" s="338"/>
      <c r="T57" s="338"/>
      <c r="U57" s="338"/>
      <c r="V57" s="338"/>
      <c r="W57" s="338"/>
      <c r="X57" s="338"/>
      <c r="Y57" s="338"/>
      <c r="Z57" s="338"/>
    </row>
    <row r="58" spans="1:26" s="305" customFormat="1" ht="16.5" customHeight="1">
      <c r="A58" s="323"/>
      <c r="B58" s="324"/>
      <c r="C58" s="364" t="s">
        <v>86</v>
      </c>
      <c r="D58" s="365" t="s">
        <v>102</v>
      </c>
      <c r="E58" s="338">
        <f>SUM(E59:E60)</f>
        <v>3577</v>
      </c>
      <c r="F58" s="338">
        <f aca="true" t="shared" si="13" ref="F58:Z58">SUM(F59:F60)</f>
        <v>195</v>
      </c>
      <c r="G58" s="338">
        <f t="shared" si="13"/>
        <v>185</v>
      </c>
      <c r="H58" s="338">
        <f t="shared" si="13"/>
        <v>158</v>
      </c>
      <c r="I58" s="338">
        <f t="shared" si="13"/>
        <v>238</v>
      </c>
      <c r="J58" s="338">
        <f t="shared" si="13"/>
        <v>288</v>
      </c>
      <c r="K58" s="338">
        <f t="shared" si="13"/>
        <v>286</v>
      </c>
      <c r="L58" s="338">
        <f t="shared" si="13"/>
        <v>246</v>
      </c>
      <c r="M58" s="338">
        <f t="shared" si="13"/>
        <v>260</v>
      </c>
      <c r="N58" s="338">
        <f t="shared" si="13"/>
        <v>247</v>
      </c>
      <c r="O58" s="338">
        <f t="shared" si="13"/>
        <v>258</v>
      </c>
      <c r="P58" s="338">
        <f t="shared" si="13"/>
        <v>283</v>
      </c>
      <c r="Q58" s="338">
        <f t="shared" si="13"/>
        <v>299</v>
      </c>
      <c r="R58" s="338">
        <f t="shared" si="13"/>
        <v>271</v>
      </c>
      <c r="S58" s="338">
        <f t="shared" si="13"/>
        <v>151</v>
      </c>
      <c r="T58" s="338">
        <f t="shared" si="13"/>
        <v>81</v>
      </c>
      <c r="U58" s="338">
        <f t="shared" si="13"/>
        <v>39</v>
      </c>
      <c r="V58" s="338">
        <f t="shared" si="13"/>
        <v>39</v>
      </c>
      <c r="W58" s="338">
        <f t="shared" si="13"/>
        <v>38</v>
      </c>
      <c r="X58" s="338">
        <f t="shared" si="13"/>
        <v>11</v>
      </c>
      <c r="Y58" s="338">
        <f t="shared" si="13"/>
        <v>3</v>
      </c>
      <c r="Z58" s="338">
        <f t="shared" si="13"/>
        <v>1</v>
      </c>
    </row>
    <row r="59" spans="1:26" s="305" customFormat="1" ht="16.5" customHeight="1">
      <c r="A59" s="323" t="s">
        <v>452</v>
      </c>
      <c r="B59" s="324">
        <v>2020</v>
      </c>
      <c r="C59" s="364" t="s">
        <v>97</v>
      </c>
      <c r="D59" s="365" t="s">
        <v>118</v>
      </c>
      <c r="E59" s="338">
        <f>SUM(F59:Z59)</f>
        <v>1808</v>
      </c>
      <c r="F59" s="338">
        <v>96</v>
      </c>
      <c r="G59" s="338">
        <v>91</v>
      </c>
      <c r="H59" s="338">
        <v>79</v>
      </c>
      <c r="I59" s="338">
        <v>134</v>
      </c>
      <c r="J59" s="338">
        <v>148</v>
      </c>
      <c r="K59" s="338">
        <v>146</v>
      </c>
      <c r="L59" s="338">
        <v>123</v>
      </c>
      <c r="M59" s="338">
        <v>133</v>
      </c>
      <c r="N59" s="338">
        <v>122</v>
      </c>
      <c r="O59" s="338">
        <v>144</v>
      </c>
      <c r="P59" s="338">
        <v>139</v>
      </c>
      <c r="Q59" s="338">
        <v>164</v>
      </c>
      <c r="R59" s="338">
        <v>127</v>
      </c>
      <c r="S59" s="338">
        <v>75</v>
      </c>
      <c r="T59" s="338">
        <v>40</v>
      </c>
      <c r="U59" s="338">
        <v>18</v>
      </c>
      <c r="V59" s="338">
        <v>16</v>
      </c>
      <c r="W59" s="338">
        <v>9</v>
      </c>
      <c r="X59" s="338">
        <v>3</v>
      </c>
      <c r="Y59" s="338">
        <v>0</v>
      </c>
      <c r="Z59" s="338">
        <v>1</v>
      </c>
    </row>
    <row r="60" spans="1:26" s="305" customFormat="1" ht="16.5" customHeight="1">
      <c r="A60" s="323"/>
      <c r="B60" s="324"/>
      <c r="C60" s="364" t="s">
        <v>98</v>
      </c>
      <c r="D60" s="365" t="s">
        <v>119</v>
      </c>
      <c r="E60" s="338">
        <f>SUM(F60:Z60)</f>
        <v>1769</v>
      </c>
      <c r="F60" s="338">
        <v>99</v>
      </c>
      <c r="G60" s="338">
        <v>94</v>
      </c>
      <c r="H60" s="338">
        <v>79</v>
      </c>
      <c r="I60" s="338">
        <v>104</v>
      </c>
      <c r="J60" s="338">
        <v>140</v>
      </c>
      <c r="K60" s="338">
        <v>140</v>
      </c>
      <c r="L60" s="338">
        <v>123</v>
      </c>
      <c r="M60" s="338">
        <v>127</v>
      </c>
      <c r="N60" s="338">
        <v>125</v>
      </c>
      <c r="O60" s="338">
        <v>114</v>
      </c>
      <c r="P60" s="338">
        <v>144</v>
      </c>
      <c r="Q60" s="338">
        <v>135</v>
      </c>
      <c r="R60" s="338">
        <v>144</v>
      </c>
      <c r="S60" s="338">
        <v>76</v>
      </c>
      <c r="T60" s="338">
        <v>41</v>
      </c>
      <c r="U60" s="338">
        <v>21</v>
      </c>
      <c r="V60" s="338">
        <v>23</v>
      </c>
      <c r="W60" s="338">
        <v>29</v>
      </c>
      <c r="X60" s="338">
        <v>8</v>
      </c>
      <c r="Y60" s="338">
        <v>3</v>
      </c>
      <c r="Z60" s="338">
        <v>0</v>
      </c>
    </row>
    <row r="61" spans="1:26" s="305" customFormat="1" ht="6.75" customHeight="1">
      <c r="A61" s="323"/>
      <c r="B61" s="324"/>
      <c r="C61" s="364"/>
      <c r="D61" s="365"/>
      <c r="E61" s="338"/>
      <c r="F61" s="338"/>
      <c r="G61" s="338"/>
      <c r="H61" s="338"/>
      <c r="I61" s="338"/>
      <c r="J61" s="338"/>
      <c r="K61" s="338"/>
      <c r="L61" s="338"/>
      <c r="M61" s="338"/>
      <c r="N61" s="338"/>
      <c r="O61" s="338"/>
      <c r="P61" s="338"/>
      <c r="Q61" s="338"/>
      <c r="R61" s="338"/>
      <c r="S61" s="338"/>
      <c r="T61" s="338"/>
      <c r="U61" s="338"/>
      <c r="V61" s="338"/>
      <c r="W61" s="338"/>
      <c r="X61" s="338"/>
      <c r="Y61" s="338"/>
      <c r="Z61" s="338"/>
    </row>
    <row r="62" spans="1:26" s="305" customFormat="1" ht="16.5" customHeight="1">
      <c r="A62" s="323"/>
      <c r="B62" s="324"/>
      <c r="C62" s="364" t="s">
        <v>86</v>
      </c>
      <c r="D62" s="365" t="s">
        <v>102</v>
      </c>
      <c r="E62" s="338">
        <f>SUM(E63:E64)</f>
        <v>3548</v>
      </c>
      <c r="F62" s="338">
        <f aca="true" t="shared" si="14" ref="F62:Z62">SUM(F63:F64)</f>
        <v>174</v>
      </c>
      <c r="G62" s="338">
        <f t="shared" si="14"/>
        <v>189</v>
      </c>
      <c r="H62" s="338">
        <f t="shared" si="14"/>
        <v>158</v>
      </c>
      <c r="I62" s="338">
        <f t="shared" si="14"/>
        <v>218</v>
      </c>
      <c r="J62" s="338">
        <f t="shared" si="14"/>
        <v>277</v>
      </c>
      <c r="K62" s="338">
        <f t="shared" si="14"/>
        <v>292</v>
      </c>
      <c r="L62" s="338">
        <f t="shared" si="14"/>
        <v>265</v>
      </c>
      <c r="M62" s="338">
        <f t="shared" si="14"/>
        <v>231</v>
      </c>
      <c r="N62" s="338">
        <f t="shared" si="14"/>
        <v>245</v>
      </c>
      <c r="O62" s="338">
        <f t="shared" si="14"/>
        <v>255</v>
      </c>
      <c r="P62" s="338">
        <f t="shared" si="14"/>
        <v>264</v>
      </c>
      <c r="Q62" s="338">
        <f t="shared" si="14"/>
        <v>309</v>
      </c>
      <c r="R62" s="338">
        <f t="shared" si="14"/>
        <v>272</v>
      </c>
      <c r="S62" s="338">
        <f t="shared" si="14"/>
        <v>160</v>
      </c>
      <c r="T62" s="338">
        <f t="shared" si="14"/>
        <v>105</v>
      </c>
      <c r="U62" s="338">
        <f t="shared" si="14"/>
        <v>43</v>
      </c>
      <c r="V62" s="338">
        <f t="shared" si="14"/>
        <v>37</v>
      </c>
      <c r="W62" s="338">
        <f t="shared" si="14"/>
        <v>39</v>
      </c>
      <c r="X62" s="338">
        <f t="shared" si="14"/>
        <v>12</v>
      </c>
      <c r="Y62" s="338">
        <f t="shared" si="14"/>
        <v>1</v>
      </c>
      <c r="Z62" s="338">
        <f t="shared" si="14"/>
        <v>2</v>
      </c>
    </row>
    <row r="63" spans="1:26" s="305" customFormat="1" ht="16.5" customHeight="1">
      <c r="A63" s="323" t="s">
        <v>457</v>
      </c>
      <c r="B63" s="324">
        <v>2021</v>
      </c>
      <c r="C63" s="364" t="s">
        <v>97</v>
      </c>
      <c r="D63" s="365" t="s">
        <v>118</v>
      </c>
      <c r="E63" s="338">
        <f>SUM(F63:Z63)</f>
        <v>1806</v>
      </c>
      <c r="F63" s="338">
        <v>90</v>
      </c>
      <c r="G63" s="338">
        <v>93</v>
      </c>
      <c r="H63" s="338">
        <v>85</v>
      </c>
      <c r="I63" s="338">
        <v>118</v>
      </c>
      <c r="J63" s="338">
        <v>140</v>
      </c>
      <c r="K63" s="338">
        <v>156</v>
      </c>
      <c r="L63" s="338">
        <v>131</v>
      </c>
      <c r="M63" s="338">
        <v>119</v>
      </c>
      <c r="N63" s="338">
        <v>129</v>
      </c>
      <c r="O63" s="338">
        <v>141</v>
      </c>
      <c r="P63" s="338">
        <v>126</v>
      </c>
      <c r="Q63" s="338">
        <v>167</v>
      </c>
      <c r="R63" s="338">
        <v>131</v>
      </c>
      <c r="S63" s="338">
        <v>81</v>
      </c>
      <c r="T63" s="338">
        <v>47</v>
      </c>
      <c r="U63" s="338">
        <v>23</v>
      </c>
      <c r="V63" s="338">
        <v>14</v>
      </c>
      <c r="W63" s="338">
        <v>11</v>
      </c>
      <c r="X63" s="338">
        <v>3</v>
      </c>
      <c r="Y63" s="338">
        <v>0</v>
      </c>
      <c r="Z63" s="338">
        <v>1</v>
      </c>
    </row>
    <row r="64" spans="1:26" s="305" customFormat="1" ht="16.5" customHeight="1">
      <c r="A64" s="323"/>
      <c r="B64" s="324"/>
      <c r="C64" s="364" t="s">
        <v>98</v>
      </c>
      <c r="D64" s="365" t="s">
        <v>119</v>
      </c>
      <c r="E64" s="338">
        <f>SUM(F64:Z64)</f>
        <v>1742</v>
      </c>
      <c r="F64" s="338">
        <v>84</v>
      </c>
      <c r="G64" s="338">
        <v>96</v>
      </c>
      <c r="H64" s="338">
        <v>73</v>
      </c>
      <c r="I64" s="338">
        <v>100</v>
      </c>
      <c r="J64" s="338">
        <v>137</v>
      </c>
      <c r="K64" s="338">
        <v>136</v>
      </c>
      <c r="L64" s="338">
        <v>134</v>
      </c>
      <c r="M64" s="338">
        <v>112</v>
      </c>
      <c r="N64" s="338">
        <v>116</v>
      </c>
      <c r="O64" s="338">
        <v>114</v>
      </c>
      <c r="P64" s="338">
        <v>138</v>
      </c>
      <c r="Q64" s="338">
        <v>142</v>
      </c>
      <c r="R64" s="338">
        <v>141</v>
      </c>
      <c r="S64" s="338">
        <v>79</v>
      </c>
      <c r="T64" s="338">
        <v>58</v>
      </c>
      <c r="U64" s="338">
        <v>20</v>
      </c>
      <c r="V64" s="338">
        <v>23</v>
      </c>
      <c r="W64" s="338">
        <v>28</v>
      </c>
      <c r="X64" s="338">
        <v>9</v>
      </c>
      <c r="Y64" s="338">
        <v>1</v>
      </c>
      <c r="Z64" s="338">
        <v>1</v>
      </c>
    </row>
    <row r="65" spans="1:26" s="305" customFormat="1" ht="9.75" customHeight="1">
      <c r="A65" s="323"/>
      <c r="B65" s="324"/>
      <c r="C65" s="364"/>
      <c r="D65" s="365"/>
      <c r="E65" s="338"/>
      <c r="F65" s="338"/>
      <c r="G65" s="338"/>
      <c r="H65" s="338"/>
      <c r="I65" s="338"/>
      <c r="J65" s="338"/>
      <c r="K65" s="338"/>
      <c r="L65" s="338"/>
      <c r="M65" s="338"/>
      <c r="N65" s="338"/>
      <c r="O65" s="338"/>
      <c r="P65" s="338"/>
      <c r="Q65" s="338"/>
      <c r="R65" s="338"/>
      <c r="S65" s="338"/>
      <c r="T65" s="338"/>
      <c r="U65" s="338"/>
      <c r="V65" s="338"/>
      <c r="W65" s="338"/>
      <c r="X65" s="338"/>
      <c r="Y65" s="338"/>
      <c r="Z65" s="338"/>
    </row>
    <row r="66" spans="1:26" s="305" customFormat="1" ht="16.5" customHeight="1">
      <c r="A66" s="323"/>
      <c r="B66" s="324"/>
      <c r="C66" s="364" t="s">
        <v>86</v>
      </c>
      <c r="D66" s="365" t="s">
        <v>102</v>
      </c>
      <c r="E66" s="338">
        <f>SUM(E67:E68)</f>
        <v>3583</v>
      </c>
      <c r="F66" s="338">
        <f aca="true" t="shared" si="15" ref="F66:Z66">SUM(F67:F68)</f>
        <v>178</v>
      </c>
      <c r="G66" s="338">
        <f t="shared" si="15"/>
        <v>172</v>
      </c>
      <c r="H66" s="338">
        <f t="shared" si="15"/>
        <v>170</v>
      </c>
      <c r="I66" s="338">
        <f t="shared" si="15"/>
        <v>205</v>
      </c>
      <c r="J66" s="338">
        <f t="shared" si="15"/>
        <v>281</v>
      </c>
      <c r="K66" s="338">
        <f t="shared" si="15"/>
        <v>298</v>
      </c>
      <c r="L66" s="338">
        <f t="shared" si="15"/>
        <v>290</v>
      </c>
      <c r="M66" s="338">
        <f t="shared" si="15"/>
        <v>232</v>
      </c>
      <c r="N66" s="338">
        <f t="shared" si="15"/>
        <v>252</v>
      </c>
      <c r="O66" s="338">
        <f t="shared" si="15"/>
        <v>251</v>
      </c>
      <c r="P66" s="338">
        <f t="shared" si="15"/>
        <v>251</v>
      </c>
      <c r="Q66" s="338">
        <f t="shared" si="15"/>
        <v>318</v>
      </c>
      <c r="R66" s="338">
        <f t="shared" si="15"/>
        <v>270</v>
      </c>
      <c r="S66" s="338">
        <f t="shared" si="15"/>
        <v>174</v>
      </c>
      <c r="T66" s="338">
        <f t="shared" si="15"/>
        <v>103</v>
      </c>
      <c r="U66" s="338">
        <f t="shared" si="15"/>
        <v>54</v>
      </c>
      <c r="V66" s="338">
        <f t="shared" si="15"/>
        <v>35</v>
      </c>
      <c r="W66" s="338">
        <f t="shared" si="15"/>
        <v>33</v>
      </c>
      <c r="X66" s="338">
        <f t="shared" si="15"/>
        <v>11</v>
      </c>
      <c r="Y66" s="338">
        <f t="shared" si="15"/>
        <v>4</v>
      </c>
      <c r="Z66" s="338">
        <f t="shared" si="15"/>
        <v>1</v>
      </c>
    </row>
    <row r="67" spans="1:26" s="305" customFormat="1" ht="16.5" customHeight="1">
      <c r="A67" s="323" t="s">
        <v>460</v>
      </c>
      <c r="B67" s="324">
        <v>2022</v>
      </c>
      <c r="C67" s="364" t="s">
        <v>97</v>
      </c>
      <c r="D67" s="365" t="s">
        <v>118</v>
      </c>
      <c r="E67" s="338">
        <f>SUM(F67:Z67)</f>
        <v>1812</v>
      </c>
      <c r="F67" s="338">
        <v>88</v>
      </c>
      <c r="G67" s="338">
        <v>85</v>
      </c>
      <c r="H67" s="338">
        <v>91</v>
      </c>
      <c r="I67" s="338">
        <v>111</v>
      </c>
      <c r="J67" s="338">
        <v>137</v>
      </c>
      <c r="K67" s="338">
        <v>160</v>
      </c>
      <c r="L67" s="338">
        <v>140</v>
      </c>
      <c r="M67" s="338">
        <v>122</v>
      </c>
      <c r="N67" s="338">
        <v>127</v>
      </c>
      <c r="O67" s="338">
        <v>130</v>
      </c>
      <c r="P67" s="338">
        <v>137</v>
      </c>
      <c r="Q67" s="338">
        <v>166</v>
      </c>
      <c r="R67" s="338">
        <v>125</v>
      </c>
      <c r="S67" s="338">
        <v>89</v>
      </c>
      <c r="T67" s="338">
        <v>46</v>
      </c>
      <c r="U67" s="338">
        <v>27</v>
      </c>
      <c r="V67" s="338">
        <v>18</v>
      </c>
      <c r="W67" s="338">
        <v>10</v>
      </c>
      <c r="X67" s="338">
        <v>2</v>
      </c>
      <c r="Y67" s="338">
        <v>1</v>
      </c>
      <c r="Z67" s="338">
        <v>0</v>
      </c>
    </row>
    <row r="68" spans="1:26" s="305" customFormat="1" ht="16.5" customHeight="1">
      <c r="A68" s="323"/>
      <c r="B68" s="324"/>
      <c r="C68" s="364" t="s">
        <v>98</v>
      </c>
      <c r="D68" s="365" t="s">
        <v>119</v>
      </c>
      <c r="E68" s="338">
        <f>SUM(F68:Z68)</f>
        <v>1771</v>
      </c>
      <c r="F68" s="338">
        <v>90</v>
      </c>
      <c r="G68" s="338">
        <v>87</v>
      </c>
      <c r="H68" s="338">
        <v>79</v>
      </c>
      <c r="I68" s="338">
        <v>94</v>
      </c>
      <c r="J68" s="338">
        <v>144</v>
      </c>
      <c r="K68" s="338">
        <v>138</v>
      </c>
      <c r="L68" s="338">
        <v>150</v>
      </c>
      <c r="M68" s="338">
        <v>110</v>
      </c>
      <c r="N68" s="338">
        <v>125</v>
      </c>
      <c r="O68" s="338">
        <v>121</v>
      </c>
      <c r="P68" s="338">
        <v>114</v>
      </c>
      <c r="Q68" s="338">
        <v>152</v>
      </c>
      <c r="R68" s="338">
        <v>145</v>
      </c>
      <c r="S68" s="338">
        <v>85</v>
      </c>
      <c r="T68" s="338">
        <v>57</v>
      </c>
      <c r="U68" s="338">
        <v>27</v>
      </c>
      <c r="V68" s="338">
        <v>17</v>
      </c>
      <c r="W68" s="338">
        <v>23</v>
      </c>
      <c r="X68" s="338">
        <v>9</v>
      </c>
      <c r="Y68" s="338">
        <v>3</v>
      </c>
      <c r="Z68" s="338">
        <v>1</v>
      </c>
    </row>
    <row r="69" spans="1:26" s="383" customFormat="1" ht="3.75" customHeight="1" thickBot="1">
      <c r="A69" s="325"/>
      <c r="B69" s="326"/>
      <c r="C69" s="381"/>
      <c r="D69" s="382"/>
      <c r="E69" s="344"/>
      <c r="F69" s="344"/>
      <c r="G69" s="344"/>
      <c r="H69" s="344"/>
      <c r="I69" s="344"/>
      <c r="J69" s="344"/>
      <c r="K69" s="344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</row>
    <row r="70" spans="1:12" s="373" customFormat="1" ht="18" customHeight="1">
      <c r="A70" s="380" t="s">
        <v>259</v>
      </c>
      <c r="B70" s="380"/>
      <c r="C70" s="372"/>
      <c r="D70" s="372"/>
      <c r="K70" s="374"/>
      <c r="L70" s="374"/>
    </row>
    <row r="71" spans="1:26" s="375" customFormat="1" ht="19.5" customHeight="1">
      <c r="A71" s="377" t="s">
        <v>428</v>
      </c>
      <c r="B71" s="378"/>
      <c r="C71" s="372"/>
      <c r="D71" s="372"/>
      <c r="E71" s="373"/>
      <c r="F71" s="373"/>
      <c r="G71" s="373"/>
      <c r="H71" s="373"/>
      <c r="I71" s="373"/>
      <c r="J71" s="373"/>
      <c r="K71" s="374"/>
      <c r="L71" s="374"/>
      <c r="M71" s="373"/>
      <c r="N71" s="373"/>
      <c r="O71" s="373"/>
      <c r="P71" s="373"/>
      <c r="Q71" s="373"/>
      <c r="R71" s="373"/>
      <c r="S71" s="373"/>
      <c r="T71" s="373"/>
      <c r="U71" s="373"/>
      <c r="V71" s="373"/>
      <c r="W71" s="373"/>
      <c r="X71" s="373"/>
      <c r="Y71" s="373"/>
      <c r="Z71" s="373"/>
    </row>
    <row r="75" ht="15.75" customHeight="1"/>
    <row r="76" ht="19.5" customHeight="1"/>
    <row r="77" ht="12.75" customHeight="1"/>
    <row r="78" ht="12.75" customHeight="1"/>
    <row r="79" ht="36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3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3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3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3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3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3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3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</sheetData>
  <sheetProtection selectLockedCells="1" selectUnlockedCells="1"/>
  <mergeCells count="6">
    <mergeCell ref="C2:K2"/>
    <mergeCell ref="N2:Z2"/>
    <mergeCell ref="A4:B4"/>
    <mergeCell ref="C4:D4"/>
    <mergeCell ref="A5:B5"/>
    <mergeCell ref="C5:D5"/>
  </mergeCells>
  <printOptions/>
  <pageMargins left="0.7479166666666667" right="0.7479166666666667" top="0.5902777777777778" bottom="0.6402777777777777" header="0.5118055555555555" footer="0.511805555555555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D27" sqref="D27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7"/>
  <sheetViews>
    <sheetView zoomScalePageLayoutView="0" workbookViewId="0" topLeftCell="A1">
      <pane ySplit="6" topLeftCell="A21" activePane="bottomLeft" state="frozen"/>
      <selection pane="topLeft" activeCell="A1" sqref="A1"/>
      <selection pane="bottomLeft" activeCell="Q31" sqref="Q31"/>
    </sheetView>
  </sheetViews>
  <sheetFormatPr defaultColWidth="4.77734375" defaultRowHeight="19.5" customHeight="1"/>
  <cols>
    <col min="1" max="1" width="5.5546875" style="55" customWidth="1"/>
    <col min="2" max="2" width="4.77734375" style="55" customWidth="1"/>
    <col min="3" max="3" width="4.4453125" style="56" customWidth="1"/>
    <col min="4" max="4" width="3.99609375" style="57" customWidth="1"/>
    <col min="5" max="5" width="3.6640625" style="57" customWidth="1"/>
    <col min="6" max="6" width="3.99609375" style="57" customWidth="1"/>
    <col min="7" max="7" width="3.77734375" style="57" customWidth="1"/>
    <col min="8" max="8" width="3.5546875" style="57" customWidth="1"/>
    <col min="9" max="9" width="3.99609375" style="57" customWidth="1"/>
    <col min="10" max="10" width="3.77734375" style="57" customWidth="1"/>
    <col min="11" max="11" width="3.3359375" style="57" customWidth="1"/>
    <col min="12" max="13" width="4.77734375" style="57" customWidth="1"/>
    <col min="14" max="15" width="3.3359375" style="57" customWidth="1"/>
    <col min="16" max="16" width="4.4453125" style="56" customWidth="1"/>
    <col min="17" max="17" width="3.99609375" style="57" customWidth="1"/>
    <col min="18" max="18" width="3.4453125" style="57" customWidth="1"/>
    <col min="19" max="19" width="3.6640625" style="57" customWidth="1"/>
    <col min="20" max="20" width="3.4453125" style="57" customWidth="1"/>
    <col min="21" max="23" width="3.99609375" style="57" customWidth="1"/>
    <col min="24" max="24" width="3.21484375" style="57" customWidth="1"/>
    <col min="25" max="26" width="5.10546875" style="57" customWidth="1"/>
    <col min="27" max="27" width="2.5546875" style="57" customWidth="1"/>
    <col min="28" max="28" width="3.10546875" style="57" customWidth="1"/>
    <col min="29" max="30" width="4.4453125" style="57" customWidth="1"/>
    <col min="31" max="31" width="3.77734375" style="57" customWidth="1"/>
    <col min="32" max="33" width="3.88671875" style="57" customWidth="1"/>
    <col min="34" max="34" width="4.77734375" style="57" customWidth="1"/>
    <col min="35" max="35" width="3.88671875" style="57" customWidth="1"/>
    <col min="36" max="36" width="3.6640625" style="57" customWidth="1"/>
    <col min="37" max="37" width="3.88671875" style="57" customWidth="1"/>
    <col min="38" max="38" width="4.4453125" style="57" customWidth="1"/>
    <col min="39" max="39" width="4.77734375" style="57" customWidth="1"/>
    <col min="40" max="40" width="4.10546875" style="57" customWidth="1"/>
    <col min="41" max="41" width="3.77734375" style="57" customWidth="1"/>
    <col min="42" max="42" width="4.10546875" style="57" customWidth="1"/>
    <col min="43" max="45" width="4.77734375" style="57" customWidth="1"/>
    <col min="46" max="46" width="5.10546875" style="57" customWidth="1"/>
    <col min="47" max="47" width="7.21484375" style="57" customWidth="1"/>
    <col min="48" max="48" width="5.77734375" style="57" customWidth="1"/>
    <col min="49" max="16384" width="4.77734375" style="57" customWidth="1"/>
  </cols>
  <sheetData>
    <row r="1" spans="1:42" s="60" customFormat="1" ht="15.75" customHeight="1">
      <c r="A1" s="58" t="s">
        <v>54</v>
      </c>
      <c r="B1" s="58"/>
      <c r="C1" s="59"/>
      <c r="P1" s="59"/>
      <c r="AO1" s="422" t="s">
        <v>55</v>
      </c>
      <c r="AP1" s="422"/>
    </row>
    <row r="2" spans="1:40" s="63" customFormat="1" ht="27" customHeight="1">
      <c r="A2" s="62"/>
      <c r="B2" s="62"/>
      <c r="C2" s="423" t="s">
        <v>56</v>
      </c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Z2" s="423" t="s">
        <v>57</v>
      </c>
      <c r="AA2" s="423"/>
      <c r="AB2" s="423"/>
      <c r="AC2" s="423"/>
      <c r="AD2" s="423"/>
      <c r="AE2" s="423"/>
      <c r="AF2" s="423"/>
      <c r="AG2" s="423"/>
      <c r="AH2" s="423"/>
      <c r="AI2" s="423"/>
      <c r="AJ2" s="423"/>
      <c r="AK2" s="423"/>
      <c r="AL2" s="423"/>
      <c r="AM2" s="423"/>
      <c r="AN2" s="423"/>
    </row>
    <row r="3" spans="1:42" s="66" customFormat="1" ht="13.5" customHeight="1">
      <c r="A3" s="64" t="s">
        <v>4</v>
      </c>
      <c r="B3" s="55"/>
      <c r="C3" s="65"/>
      <c r="K3" s="67"/>
      <c r="P3" s="68"/>
      <c r="Q3" s="67"/>
      <c r="R3" s="67"/>
      <c r="S3" s="67"/>
      <c r="T3" s="67"/>
      <c r="U3" s="67"/>
      <c r="V3" s="67"/>
      <c r="W3" s="67"/>
      <c r="X3" s="67"/>
      <c r="AO3" s="69"/>
      <c r="AP3" s="70" t="s">
        <v>5</v>
      </c>
    </row>
    <row r="4" spans="1:42" s="71" customFormat="1" ht="34.5" customHeight="1">
      <c r="A4" s="420"/>
      <c r="B4" s="420"/>
      <c r="C4" s="406" t="s">
        <v>58</v>
      </c>
      <c r="D4" s="406"/>
      <c r="E4" s="406"/>
      <c r="F4" s="406"/>
      <c r="G4" s="406"/>
      <c r="H4" s="406"/>
      <c r="I4" s="406"/>
      <c r="J4" s="406"/>
      <c r="K4" s="406"/>
      <c r="L4" s="407" t="s">
        <v>59</v>
      </c>
      <c r="M4" s="407"/>
      <c r="N4" s="407"/>
      <c r="O4" s="407"/>
      <c r="P4" s="413" t="s">
        <v>60</v>
      </c>
      <c r="Q4" s="413"/>
      <c r="R4" s="413"/>
      <c r="S4" s="413"/>
      <c r="T4" s="413"/>
      <c r="U4" s="413"/>
      <c r="V4" s="413"/>
      <c r="W4" s="413"/>
      <c r="X4" s="413"/>
      <c r="Y4" s="414" t="s">
        <v>61</v>
      </c>
      <c r="Z4" s="414"/>
      <c r="AA4" s="414"/>
      <c r="AB4" s="414"/>
      <c r="AC4" s="419" t="s">
        <v>62</v>
      </c>
      <c r="AD4" s="419"/>
      <c r="AE4" s="424" t="s">
        <v>63</v>
      </c>
      <c r="AF4" s="424"/>
      <c r="AG4" s="424"/>
      <c r="AH4" s="412" t="s">
        <v>64</v>
      </c>
      <c r="AI4" s="424" t="s">
        <v>65</v>
      </c>
      <c r="AJ4" s="424"/>
      <c r="AK4" s="424"/>
      <c r="AL4" s="412" t="s">
        <v>66</v>
      </c>
      <c r="AM4" s="425" t="s">
        <v>67</v>
      </c>
      <c r="AN4" s="425"/>
      <c r="AO4" s="426" t="s">
        <v>68</v>
      </c>
      <c r="AP4" s="426"/>
    </row>
    <row r="5" spans="1:42" s="66" customFormat="1" ht="27.75" customHeight="1">
      <c r="A5" s="411" t="s">
        <v>69</v>
      </c>
      <c r="B5" s="411"/>
      <c r="C5" s="72" t="s">
        <v>70</v>
      </c>
      <c r="D5" s="405" t="s">
        <v>71</v>
      </c>
      <c r="E5" s="409" t="s">
        <v>72</v>
      </c>
      <c r="F5" s="409"/>
      <c r="G5" s="409"/>
      <c r="H5" s="409"/>
      <c r="I5" s="409"/>
      <c r="J5" s="409"/>
      <c r="K5" s="409"/>
      <c r="L5" s="403" t="s">
        <v>73</v>
      </c>
      <c r="M5" s="403" t="s">
        <v>74</v>
      </c>
      <c r="N5" s="408" t="s">
        <v>75</v>
      </c>
      <c r="O5" s="403" t="s">
        <v>76</v>
      </c>
      <c r="P5" s="72" t="s">
        <v>70</v>
      </c>
      <c r="Q5" s="404" t="s">
        <v>77</v>
      </c>
      <c r="R5" s="409" t="s">
        <v>78</v>
      </c>
      <c r="S5" s="409"/>
      <c r="T5" s="409"/>
      <c r="U5" s="409"/>
      <c r="V5" s="409"/>
      <c r="W5" s="409"/>
      <c r="X5" s="409"/>
      <c r="Y5" s="410" t="s">
        <v>79</v>
      </c>
      <c r="Z5" s="416" t="s">
        <v>80</v>
      </c>
      <c r="AA5" s="404" t="s">
        <v>81</v>
      </c>
      <c r="AB5" s="404" t="s">
        <v>82</v>
      </c>
      <c r="AC5" s="417" t="s">
        <v>83</v>
      </c>
      <c r="AD5" s="417"/>
      <c r="AE5" s="418" t="s">
        <v>84</v>
      </c>
      <c r="AF5" s="418"/>
      <c r="AG5" s="418"/>
      <c r="AH5" s="412"/>
      <c r="AI5" s="415" t="s">
        <v>85</v>
      </c>
      <c r="AJ5" s="415"/>
      <c r="AK5" s="415"/>
      <c r="AL5" s="412"/>
      <c r="AM5" s="75"/>
      <c r="AN5" s="76"/>
      <c r="AO5" s="75"/>
      <c r="AP5" s="77"/>
    </row>
    <row r="6" spans="1:42" s="66" customFormat="1" ht="54.75" customHeight="1">
      <c r="A6" s="411"/>
      <c r="B6" s="411"/>
      <c r="C6" s="72" t="s">
        <v>86</v>
      </c>
      <c r="D6" s="405"/>
      <c r="E6" s="74" t="s">
        <v>87</v>
      </c>
      <c r="F6" s="74" t="s">
        <v>88</v>
      </c>
      <c r="G6" s="74" t="s">
        <v>89</v>
      </c>
      <c r="H6" s="74" t="s">
        <v>90</v>
      </c>
      <c r="I6" s="74" t="s">
        <v>91</v>
      </c>
      <c r="J6" s="74" t="s">
        <v>92</v>
      </c>
      <c r="K6" s="78" t="s">
        <v>93</v>
      </c>
      <c r="L6" s="403"/>
      <c r="M6" s="403"/>
      <c r="N6" s="408"/>
      <c r="O6" s="403"/>
      <c r="P6" s="72" t="s">
        <v>86</v>
      </c>
      <c r="Q6" s="404"/>
      <c r="R6" s="74" t="s">
        <v>87</v>
      </c>
      <c r="S6" s="74" t="s">
        <v>88</v>
      </c>
      <c r="T6" s="74" t="s">
        <v>89</v>
      </c>
      <c r="U6" s="74" t="s">
        <v>90</v>
      </c>
      <c r="V6" s="73" t="s">
        <v>91</v>
      </c>
      <c r="W6" s="73" t="s">
        <v>92</v>
      </c>
      <c r="X6" s="79" t="s">
        <v>93</v>
      </c>
      <c r="Y6" s="410"/>
      <c r="Z6" s="410"/>
      <c r="AA6" s="404"/>
      <c r="AB6" s="404"/>
      <c r="AC6" s="80" t="s">
        <v>94</v>
      </c>
      <c r="AD6" s="80" t="s">
        <v>95</v>
      </c>
      <c r="AE6" s="81" t="s">
        <v>96</v>
      </c>
      <c r="AF6" s="80" t="s">
        <v>97</v>
      </c>
      <c r="AG6" s="80" t="s">
        <v>98</v>
      </c>
      <c r="AH6" s="412"/>
      <c r="AI6" s="80" t="s">
        <v>96</v>
      </c>
      <c r="AJ6" s="80" t="s">
        <v>97</v>
      </c>
      <c r="AK6" s="80" t="s">
        <v>98</v>
      </c>
      <c r="AL6" s="412"/>
      <c r="AM6" s="82" t="s">
        <v>99</v>
      </c>
      <c r="AN6" s="83" t="s">
        <v>100</v>
      </c>
      <c r="AO6" s="82" t="s">
        <v>99</v>
      </c>
      <c r="AP6" s="84" t="s">
        <v>100</v>
      </c>
    </row>
    <row r="7" spans="1:42" s="66" customFormat="1" ht="75.75" customHeight="1">
      <c r="A7" s="421" t="s">
        <v>101</v>
      </c>
      <c r="B7" s="421"/>
      <c r="C7" s="85" t="s">
        <v>102</v>
      </c>
      <c r="D7" s="86" t="s">
        <v>103</v>
      </c>
      <c r="E7" s="86" t="s">
        <v>104</v>
      </c>
      <c r="F7" s="86" t="s">
        <v>105</v>
      </c>
      <c r="G7" s="86" t="s">
        <v>106</v>
      </c>
      <c r="H7" s="86" t="s">
        <v>107</v>
      </c>
      <c r="I7" s="86" t="s">
        <v>108</v>
      </c>
      <c r="J7" s="87" t="s">
        <v>109</v>
      </c>
      <c r="K7" s="86" t="s">
        <v>110</v>
      </c>
      <c r="L7" s="86" t="s">
        <v>111</v>
      </c>
      <c r="M7" s="86" t="s">
        <v>112</v>
      </c>
      <c r="N7" s="88"/>
      <c r="O7" s="86" t="s">
        <v>110</v>
      </c>
      <c r="P7" s="89" t="s">
        <v>102</v>
      </c>
      <c r="Q7" s="86" t="s">
        <v>113</v>
      </c>
      <c r="R7" s="86" t="s">
        <v>104</v>
      </c>
      <c r="S7" s="86" t="s">
        <v>105</v>
      </c>
      <c r="T7" s="86" t="s">
        <v>106</v>
      </c>
      <c r="U7" s="86" t="s">
        <v>107</v>
      </c>
      <c r="V7" s="90" t="s">
        <v>114</v>
      </c>
      <c r="W7" s="87" t="s">
        <v>109</v>
      </c>
      <c r="X7" s="86" t="s">
        <v>110</v>
      </c>
      <c r="Y7" s="86" t="s">
        <v>115</v>
      </c>
      <c r="Z7" s="86" t="s">
        <v>112</v>
      </c>
      <c r="AA7" s="88"/>
      <c r="AB7" s="86" t="s">
        <v>110</v>
      </c>
      <c r="AC7" s="86" t="s">
        <v>116</v>
      </c>
      <c r="AD7" s="86" t="s">
        <v>117</v>
      </c>
      <c r="AE7" s="86" t="s">
        <v>102</v>
      </c>
      <c r="AF7" s="86" t="s">
        <v>118</v>
      </c>
      <c r="AG7" s="91" t="s">
        <v>119</v>
      </c>
      <c r="AH7" s="92" t="s">
        <v>120</v>
      </c>
      <c r="AI7" s="86" t="s">
        <v>102</v>
      </c>
      <c r="AJ7" s="86" t="s">
        <v>118</v>
      </c>
      <c r="AK7" s="86" t="s">
        <v>121</v>
      </c>
      <c r="AL7" s="92" t="s">
        <v>120</v>
      </c>
      <c r="AM7" s="86" t="s">
        <v>122</v>
      </c>
      <c r="AN7" s="93" t="s">
        <v>120</v>
      </c>
      <c r="AO7" s="90" t="s">
        <v>123</v>
      </c>
      <c r="AP7" s="94" t="s">
        <v>120</v>
      </c>
    </row>
    <row r="8" spans="1:42" s="60" customFormat="1" ht="36" customHeight="1">
      <c r="A8" s="95" t="s">
        <v>124</v>
      </c>
      <c r="B8" s="96">
        <v>2001</v>
      </c>
      <c r="C8" s="97">
        <f aca="true" t="shared" si="0" ref="C8:C21">SUM(D8:O8)</f>
        <v>183</v>
      </c>
      <c r="D8" s="98">
        <v>0</v>
      </c>
      <c r="E8" s="99"/>
      <c r="F8" s="99">
        <v>6</v>
      </c>
      <c r="G8" s="99"/>
      <c r="H8" s="99"/>
      <c r="I8" s="99">
        <v>8</v>
      </c>
      <c r="J8" s="98">
        <v>0</v>
      </c>
      <c r="K8" s="98">
        <v>0</v>
      </c>
      <c r="L8" s="98">
        <v>72</v>
      </c>
      <c r="M8" s="99">
        <v>96</v>
      </c>
      <c r="N8" s="98">
        <v>0</v>
      </c>
      <c r="O8" s="98">
        <v>1</v>
      </c>
      <c r="P8" s="98">
        <f aca="true" t="shared" si="1" ref="P8:P21">SUM(Q8:AB8)</f>
        <v>176</v>
      </c>
      <c r="Q8" s="98">
        <v>4</v>
      </c>
      <c r="R8" s="98"/>
      <c r="S8" s="99">
        <v>6</v>
      </c>
      <c r="T8" s="99"/>
      <c r="U8" s="99"/>
      <c r="V8" s="99">
        <v>6</v>
      </c>
      <c r="W8" s="98">
        <v>0</v>
      </c>
      <c r="X8" s="98">
        <v>0</v>
      </c>
      <c r="Y8" s="98">
        <v>103</v>
      </c>
      <c r="Z8" s="98">
        <v>57</v>
      </c>
      <c r="AA8" s="98">
        <v>0</v>
      </c>
      <c r="AB8" s="98">
        <v>0</v>
      </c>
      <c r="AC8" s="98">
        <v>11</v>
      </c>
      <c r="AD8" s="99">
        <v>11</v>
      </c>
      <c r="AE8" s="98">
        <f aca="true" t="shared" si="2" ref="AE8:AE21">SUM(AF8:AG8)</f>
        <v>64</v>
      </c>
      <c r="AF8" s="98">
        <v>30</v>
      </c>
      <c r="AG8" s="98">
        <v>34</v>
      </c>
      <c r="AH8" s="100">
        <v>18.94</v>
      </c>
      <c r="AI8" s="99">
        <f aca="true" t="shared" si="3" ref="AI8:AI21">SUM(AJ8:AK8)</f>
        <v>28</v>
      </c>
      <c r="AJ8" s="98">
        <v>15</v>
      </c>
      <c r="AK8" s="99">
        <v>13</v>
      </c>
      <c r="AL8" s="100">
        <v>8.29</v>
      </c>
      <c r="AM8" s="99">
        <v>27</v>
      </c>
      <c r="AN8" s="101">
        <v>7.99</v>
      </c>
      <c r="AO8" s="99">
        <v>10</v>
      </c>
      <c r="AP8" s="100">
        <v>2.96</v>
      </c>
    </row>
    <row r="9" spans="1:42" s="60" customFormat="1" ht="36" customHeight="1">
      <c r="A9" s="95" t="s">
        <v>125</v>
      </c>
      <c r="B9" s="96">
        <v>2002</v>
      </c>
      <c r="C9" s="97">
        <f t="shared" si="0"/>
        <v>242</v>
      </c>
      <c r="D9" s="99">
        <v>2</v>
      </c>
      <c r="E9" s="99"/>
      <c r="F9" s="99">
        <v>2</v>
      </c>
      <c r="G9" s="99"/>
      <c r="H9" s="99"/>
      <c r="I9" s="99">
        <v>4</v>
      </c>
      <c r="J9" s="98">
        <v>0</v>
      </c>
      <c r="K9" s="98">
        <v>0</v>
      </c>
      <c r="L9" s="98">
        <v>105</v>
      </c>
      <c r="M9" s="99">
        <v>128</v>
      </c>
      <c r="N9" s="99">
        <v>1</v>
      </c>
      <c r="O9" s="98">
        <v>0</v>
      </c>
      <c r="P9" s="98">
        <f t="shared" si="1"/>
        <v>238</v>
      </c>
      <c r="Q9" s="98">
        <v>4</v>
      </c>
      <c r="R9" s="98"/>
      <c r="S9" s="99">
        <v>10</v>
      </c>
      <c r="T9" s="99"/>
      <c r="U9" s="99"/>
      <c r="V9" s="99">
        <v>3</v>
      </c>
      <c r="W9" s="98">
        <v>0</v>
      </c>
      <c r="X9" s="98">
        <v>0</v>
      </c>
      <c r="Y9" s="98">
        <v>92</v>
      </c>
      <c r="Z9" s="98">
        <v>129</v>
      </c>
      <c r="AA9" s="98">
        <v>0</v>
      </c>
      <c r="AB9" s="98">
        <v>0</v>
      </c>
      <c r="AC9" s="98">
        <v>15</v>
      </c>
      <c r="AD9" s="99">
        <v>15</v>
      </c>
      <c r="AE9" s="98">
        <f t="shared" si="2"/>
        <v>64</v>
      </c>
      <c r="AF9" s="98">
        <v>39</v>
      </c>
      <c r="AG9" s="98">
        <v>25</v>
      </c>
      <c r="AH9" s="100">
        <v>18.72</v>
      </c>
      <c r="AI9" s="99">
        <f t="shared" si="3"/>
        <v>28</v>
      </c>
      <c r="AJ9" s="98">
        <v>17</v>
      </c>
      <c r="AK9" s="99">
        <v>11</v>
      </c>
      <c r="AL9" s="100">
        <v>8.19</v>
      </c>
      <c r="AM9" s="99">
        <v>42</v>
      </c>
      <c r="AN9" s="101">
        <v>12.28</v>
      </c>
      <c r="AO9" s="99">
        <v>8</v>
      </c>
      <c r="AP9" s="100">
        <v>2.34</v>
      </c>
    </row>
    <row r="10" spans="1:42" s="60" customFormat="1" ht="36" customHeight="1">
      <c r="A10" s="95" t="s">
        <v>126</v>
      </c>
      <c r="B10" s="96">
        <v>2003</v>
      </c>
      <c r="C10" s="97">
        <f t="shared" si="0"/>
        <v>147</v>
      </c>
      <c r="D10" s="99">
        <v>1</v>
      </c>
      <c r="E10" s="99"/>
      <c r="F10" s="99">
        <v>9</v>
      </c>
      <c r="G10" s="99"/>
      <c r="H10" s="99"/>
      <c r="I10" s="99">
        <v>6</v>
      </c>
      <c r="J10" s="98">
        <v>0</v>
      </c>
      <c r="K10" s="98">
        <v>0</v>
      </c>
      <c r="L10" s="98">
        <v>63</v>
      </c>
      <c r="M10" s="99">
        <v>68</v>
      </c>
      <c r="N10" s="98">
        <v>0</v>
      </c>
      <c r="O10" s="98">
        <v>0</v>
      </c>
      <c r="P10" s="98">
        <f t="shared" si="1"/>
        <v>217</v>
      </c>
      <c r="Q10" s="98">
        <v>1</v>
      </c>
      <c r="R10" s="98"/>
      <c r="S10" s="99">
        <v>15</v>
      </c>
      <c r="T10" s="99"/>
      <c r="U10" s="99"/>
      <c r="V10" s="99">
        <v>14</v>
      </c>
      <c r="W10" s="99">
        <v>1</v>
      </c>
      <c r="X10" s="98">
        <v>0</v>
      </c>
      <c r="Y10" s="98">
        <v>91</v>
      </c>
      <c r="Z10" s="98">
        <v>95</v>
      </c>
      <c r="AA10" s="98">
        <v>0</v>
      </c>
      <c r="AB10" s="98">
        <v>0</v>
      </c>
      <c r="AC10" s="98">
        <v>8</v>
      </c>
      <c r="AD10" s="99">
        <v>8</v>
      </c>
      <c r="AE10" s="98">
        <f t="shared" si="2"/>
        <v>50</v>
      </c>
      <c r="AF10" s="98">
        <v>28</v>
      </c>
      <c r="AG10" s="98">
        <v>22</v>
      </c>
      <c r="AH10" s="100">
        <v>14.62</v>
      </c>
      <c r="AI10" s="99">
        <f t="shared" si="3"/>
        <v>33</v>
      </c>
      <c r="AJ10" s="98">
        <v>24</v>
      </c>
      <c r="AK10" s="99">
        <v>9</v>
      </c>
      <c r="AL10" s="100">
        <v>9.65</v>
      </c>
      <c r="AM10" s="99">
        <v>22</v>
      </c>
      <c r="AN10" s="100">
        <v>6.43</v>
      </c>
      <c r="AO10" s="99">
        <v>13</v>
      </c>
      <c r="AP10" s="100">
        <v>3.8</v>
      </c>
    </row>
    <row r="11" spans="1:42" s="60" customFormat="1" ht="36" customHeight="1">
      <c r="A11" s="95" t="s">
        <v>127</v>
      </c>
      <c r="B11" s="96">
        <v>2004</v>
      </c>
      <c r="C11" s="97">
        <f t="shared" si="0"/>
        <v>146</v>
      </c>
      <c r="D11" s="98">
        <v>0</v>
      </c>
      <c r="E11" s="99"/>
      <c r="F11" s="99">
        <v>10</v>
      </c>
      <c r="G11" s="99"/>
      <c r="H11" s="99"/>
      <c r="I11" s="99">
        <v>7</v>
      </c>
      <c r="J11" s="98">
        <v>0</v>
      </c>
      <c r="K11" s="98">
        <v>0</v>
      </c>
      <c r="L11" s="98">
        <v>63</v>
      </c>
      <c r="M11" s="99">
        <v>65</v>
      </c>
      <c r="N11" s="98">
        <v>0</v>
      </c>
      <c r="O11" s="98">
        <v>1</v>
      </c>
      <c r="P11" s="98">
        <f t="shared" si="1"/>
        <v>167</v>
      </c>
      <c r="Q11" s="98">
        <v>2</v>
      </c>
      <c r="R11" s="98"/>
      <c r="S11" s="99">
        <v>7</v>
      </c>
      <c r="T11" s="99"/>
      <c r="U11" s="99"/>
      <c r="V11" s="99">
        <v>9</v>
      </c>
      <c r="W11" s="98">
        <v>0</v>
      </c>
      <c r="X11" s="98">
        <v>0</v>
      </c>
      <c r="Y11" s="98">
        <v>80</v>
      </c>
      <c r="Z11" s="98">
        <v>69</v>
      </c>
      <c r="AA11" s="98">
        <v>0</v>
      </c>
      <c r="AB11" s="98">
        <v>0</v>
      </c>
      <c r="AC11" s="98">
        <v>10</v>
      </c>
      <c r="AD11" s="99">
        <v>10</v>
      </c>
      <c r="AE11" s="98">
        <f t="shared" si="2"/>
        <v>44</v>
      </c>
      <c r="AF11" s="98">
        <v>15</v>
      </c>
      <c r="AG11" s="98">
        <v>29</v>
      </c>
      <c r="AH11" s="100">
        <v>13.02</v>
      </c>
      <c r="AI11" s="99">
        <f t="shared" si="3"/>
        <v>38</v>
      </c>
      <c r="AJ11" s="98">
        <v>22</v>
      </c>
      <c r="AK11" s="99">
        <v>16</v>
      </c>
      <c r="AL11" s="101">
        <v>11.24</v>
      </c>
      <c r="AM11" s="99">
        <v>21</v>
      </c>
      <c r="AN11" s="100">
        <v>6.21</v>
      </c>
      <c r="AO11" s="99">
        <v>11</v>
      </c>
      <c r="AP11" s="100">
        <v>3.25</v>
      </c>
    </row>
    <row r="12" spans="1:42" s="60" customFormat="1" ht="36" customHeight="1">
      <c r="A12" s="95" t="s">
        <v>128</v>
      </c>
      <c r="B12" s="96">
        <v>2005</v>
      </c>
      <c r="C12" s="97">
        <f t="shared" si="0"/>
        <v>211</v>
      </c>
      <c r="D12" s="99">
        <v>1</v>
      </c>
      <c r="E12" s="99"/>
      <c r="F12" s="99">
        <v>4</v>
      </c>
      <c r="G12" s="99"/>
      <c r="H12" s="99"/>
      <c r="I12" s="99">
        <v>10</v>
      </c>
      <c r="J12" s="98">
        <v>0</v>
      </c>
      <c r="K12" s="98">
        <v>0</v>
      </c>
      <c r="L12" s="98">
        <v>84</v>
      </c>
      <c r="M12" s="99">
        <v>111</v>
      </c>
      <c r="N12" s="99">
        <v>1</v>
      </c>
      <c r="O12" s="98">
        <v>0</v>
      </c>
      <c r="P12" s="98">
        <f t="shared" si="1"/>
        <v>183</v>
      </c>
      <c r="Q12" s="98">
        <v>2</v>
      </c>
      <c r="R12" s="98"/>
      <c r="S12" s="99">
        <v>5</v>
      </c>
      <c r="T12" s="99"/>
      <c r="U12" s="99"/>
      <c r="V12" s="99">
        <v>4</v>
      </c>
      <c r="W12" s="98">
        <v>0</v>
      </c>
      <c r="X12" s="98">
        <v>0</v>
      </c>
      <c r="Y12" s="98">
        <v>105</v>
      </c>
      <c r="Z12" s="98">
        <v>67</v>
      </c>
      <c r="AA12" s="98">
        <v>0</v>
      </c>
      <c r="AB12" s="98">
        <v>0</v>
      </c>
      <c r="AC12" s="98">
        <v>11</v>
      </c>
      <c r="AD12" s="99">
        <v>11</v>
      </c>
      <c r="AE12" s="98">
        <f t="shared" si="2"/>
        <v>49</v>
      </c>
      <c r="AF12" s="98">
        <v>25</v>
      </c>
      <c r="AG12" s="98">
        <v>24</v>
      </c>
      <c r="AH12" s="100">
        <v>14.42</v>
      </c>
      <c r="AI12" s="99">
        <f t="shared" si="3"/>
        <v>30</v>
      </c>
      <c r="AJ12" s="98">
        <v>18</v>
      </c>
      <c r="AK12" s="99">
        <v>12</v>
      </c>
      <c r="AL12" s="100">
        <v>8.83</v>
      </c>
      <c r="AM12" s="99">
        <v>24</v>
      </c>
      <c r="AN12" s="100">
        <v>7.06</v>
      </c>
      <c r="AO12" s="99">
        <v>7</v>
      </c>
      <c r="AP12" s="100">
        <v>2.06</v>
      </c>
    </row>
    <row r="13" spans="1:42" s="60" customFormat="1" ht="36" customHeight="1">
      <c r="A13" s="95" t="s">
        <v>129</v>
      </c>
      <c r="B13" s="96">
        <v>2006</v>
      </c>
      <c r="C13" s="97">
        <f t="shared" si="0"/>
        <v>153</v>
      </c>
      <c r="D13" s="99">
        <v>2</v>
      </c>
      <c r="E13" s="99"/>
      <c r="F13" s="99">
        <v>7</v>
      </c>
      <c r="G13" s="99"/>
      <c r="H13" s="99"/>
      <c r="I13" s="99">
        <v>9</v>
      </c>
      <c r="J13" s="98">
        <v>0</v>
      </c>
      <c r="K13" s="98">
        <v>0</v>
      </c>
      <c r="L13" s="98">
        <v>64</v>
      </c>
      <c r="M13" s="99">
        <v>70</v>
      </c>
      <c r="N13" s="99">
        <v>1</v>
      </c>
      <c r="O13" s="98">
        <v>0</v>
      </c>
      <c r="P13" s="98">
        <f t="shared" si="1"/>
        <v>240</v>
      </c>
      <c r="Q13" s="98">
        <v>3</v>
      </c>
      <c r="R13" s="98"/>
      <c r="S13" s="99">
        <v>13</v>
      </c>
      <c r="T13" s="99"/>
      <c r="U13" s="99"/>
      <c r="V13" s="99">
        <v>12</v>
      </c>
      <c r="W13" s="98">
        <v>0</v>
      </c>
      <c r="X13" s="98">
        <v>0</v>
      </c>
      <c r="Y13" s="98">
        <v>94</v>
      </c>
      <c r="Z13" s="98">
        <v>118</v>
      </c>
      <c r="AA13" s="98">
        <v>0</v>
      </c>
      <c r="AB13" s="98">
        <v>0</v>
      </c>
      <c r="AC13" s="98">
        <v>12</v>
      </c>
      <c r="AD13" s="99">
        <v>12</v>
      </c>
      <c r="AE13" s="98">
        <f t="shared" si="2"/>
        <v>46</v>
      </c>
      <c r="AF13" s="98">
        <v>24</v>
      </c>
      <c r="AG13" s="98">
        <v>22</v>
      </c>
      <c r="AH13" s="100">
        <v>13.59</v>
      </c>
      <c r="AI13" s="99">
        <f t="shared" si="3"/>
        <v>33</v>
      </c>
      <c r="AJ13" s="98">
        <v>22</v>
      </c>
      <c r="AK13" s="99">
        <v>11</v>
      </c>
      <c r="AL13" s="100">
        <v>9.75</v>
      </c>
      <c r="AM13" s="99">
        <v>17</v>
      </c>
      <c r="AN13" s="100">
        <v>5.02</v>
      </c>
      <c r="AO13" s="99">
        <v>13</v>
      </c>
      <c r="AP13" s="100">
        <v>3.84</v>
      </c>
    </row>
    <row r="14" spans="1:42" s="60" customFormat="1" ht="36" customHeight="1">
      <c r="A14" s="95" t="s">
        <v>130</v>
      </c>
      <c r="B14" s="96">
        <v>2007</v>
      </c>
      <c r="C14" s="97">
        <f t="shared" si="0"/>
        <v>133</v>
      </c>
      <c r="D14" s="99">
        <v>1</v>
      </c>
      <c r="E14" s="99"/>
      <c r="F14" s="99">
        <v>6</v>
      </c>
      <c r="G14" s="99"/>
      <c r="H14" s="99"/>
      <c r="I14" s="99">
        <v>4</v>
      </c>
      <c r="J14" s="98">
        <v>0</v>
      </c>
      <c r="K14" s="98">
        <v>0</v>
      </c>
      <c r="L14" s="98">
        <v>67</v>
      </c>
      <c r="M14" s="99">
        <v>54</v>
      </c>
      <c r="N14" s="98">
        <v>0</v>
      </c>
      <c r="O14" s="98">
        <v>1</v>
      </c>
      <c r="P14" s="98">
        <f t="shared" si="1"/>
        <v>167</v>
      </c>
      <c r="Q14" s="98">
        <v>0</v>
      </c>
      <c r="R14" s="98"/>
      <c r="S14" s="99">
        <v>7</v>
      </c>
      <c r="T14" s="99"/>
      <c r="U14" s="99"/>
      <c r="V14" s="99">
        <v>7</v>
      </c>
      <c r="W14" s="98">
        <v>0</v>
      </c>
      <c r="X14" s="98">
        <v>1</v>
      </c>
      <c r="Y14" s="98">
        <v>88</v>
      </c>
      <c r="Z14" s="98">
        <v>63</v>
      </c>
      <c r="AA14" s="98">
        <v>0</v>
      </c>
      <c r="AB14" s="99">
        <v>1</v>
      </c>
      <c r="AC14" s="98">
        <v>5</v>
      </c>
      <c r="AD14" s="99">
        <v>5</v>
      </c>
      <c r="AE14" s="98">
        <f t="shared" si="2"/>
        <v>38</v>
      </c>
      <c r="AF14" s="98">
        <v>21</v>
      </c>
      <c r="AG14" s="98">
        <v>17</v>
      </c>
      <c r="AH14" s="100">
        <v>11.39</v>
      </c>
      <c r="AI14" s="99">
        <f t="shared" si="3"/>
        <v>30</v>
      </c>
      <c r="AJ14" s="98">
        <v>17</v>
      </c>
      <c r="AK14" s="99">
        <v>13</v>
      </c>
      <c r="AL14" s="100">
        <v>9</v>
      </c>
      <c r="AM14" s="99">
        <v>23</v>
      </c>
      <c r="AN14" s="100">
        <v>6.9</v>
      </c>
      <c r="AO14" s="99">
        <v>7</v>
      </c>
      <c r="AP14" s="100">
        <v>2.1</v>
      </c>
    </row>
    <row r="15" spans="1:42" s="60" customFormat="1" ht="36" customHeight="1">
      <c r="A15" s="95" t="s">
        <v>131</v>
      </c>
      <c r="B15" s="96">
        <v>2008</v>
      </c>
      <c r="C15" s="97">
        <f t="shared" si="0"/>
        <v>137</v>
      </c>
      <c r="D15" s="99">
        <v>5</v>
      </c>
      <c r="E15" s="99"/>
      <c r="F15" s="99">
        <v>3</v>
      </c>
      <c r="G15" s="99"/>
      <c r="H15" s="99"/>
      <c r="I15" s="99">
        <v>4</v>
      </c>
      <c r="J15" s="98">
        <v>0</v>
      </c>
      <c r="K15" s="98">
        <v>0</v>
      </c>
      <c r="L15" s="98">
        <v>57</v>
      </c>
      <c r="M15" s="99">
        <v>67</v>
      </c>
      <c r="N15" s="99">
        <v>1</v>
      </c>
      <c r="O15" s="98">
        <v>0</v>
      </c>
      <c r="P15" s="98">
        <f t="shared" si="1"/>
        <v>135</v>
      </c>
      <c r="Q15" s="98">
        <v>3</v>
      </c>
      <c r="R15" s="98"/>
      <c r="S15" s="99">
        <v>3</v>
      </c>
      <c r="T15" s="99"/>
      <c r="U15" s="99"/>
      <c r="V15" s="99">
        <v>12</v>
      </c>
      <c r="W15" s="98">
        <v>0</v>
      </c>
      <c r="X15" s="98">
        <v>0</v>
      </c>
      <c r="Y15" s="98">
        <v>64</v>
      </c>
      <c r="Z15" s="98">
        <v>53</v>
      </c>
      <c r="AA15" s="98">
        <v>0</v>
      </c>
      <c r="AB15" s="98">
        <v>0</v>
      </c>
      <c r="AC15" s="98">
        <v>9</v>
      </c>
      <c r="AD15" s="99">
        <v>9</v>
      </c>
      <c r="AE15" s="98">
        <f t="shared" si="2"/>
        <v>39</v>
      </c>
      <c r="AF15" s="98">
        <v>23</v>
      </c>
      <c r="AG15" s="98">
        <v>16</v>
      </c>
      <c r="AH15" s="100">
        <v>11.73</v>
      </c>
      <c r="AI15" s="99">
        <f t="shared" si="3"/>
        <v>34</v>
      </c>
      <c r="AJ15" s="98">
        <v>21</v>
      </c>
      <c r="AK15" s="99">
        <v>13</v>
      </c>
      <c r="AL15" s="101">
        <v>10.22</v>
      </c>
      <c r="AM15" s="99">
        <v>16</v>
      </c>
      <c r="AN15" s="100">
        <v>4.81</v>
      </c>
      <c r="AO15" s="99">
        <v>8</v>
      </c>
      <c r="AP15" s="100">
        <v>2.41</v>
      </c>
    </row>
    <row r="16" spans="1:42" s="60" customFormat="1" ht="36" customHeight="1">
      <c r="A16" s="95" t="s">
        <v>132</v>
      </c>
      <c r="B16" s="96">
        <v>2009</v>
      </c>
      <c r="C16" s="97">
        <f t="shared" si="0"/>
        <v>312</v>
      </c>
      <c r="D16" s="99">
        <v>2</v>
      </c>
      <c r="E16" s="99"/>
      <c r="F16" s="99">
        <v>15</v>
      </c>
      <c r="G16" s="99"/>
      <c r="H16" s="99"/>
      <c r="I16" s="99">
        <v>15</v>
      </c>
      <c r="J16" s="98">
        <v>0</v>
      </c>
      <c r="K16" s="98">
        <v>0</v>
      </c>
      <c r="L16" s="98">
        <v>153</v>
      </c>
      <c r="M16" s="99">
        <v>124</v>
      </c>
      <c r="N16" s="99">
        <v>3</v>
      </c>
      <c r="O16" s="98">
        <v>0</v>
      </c>
      <c r="P16" s="98">
        <f t="shared" si="1"/>
        <v>139</v>
      </c>
      <c r="Q16" s="98">
        <v>1</v>
      </c>
      <c r="R16" s="98"/>
      <c r="S16" s="99">
        <v>7</v>
      </c>
      <c r="T16" s="99"/>
      <c r="U16" s="99"/>
      <c r="V16" s="99">
        <v>5</v>
      </c>
      <c r="W16" s="98">
        <v>0</v>
      </c>
      <c r="X16" s="98">
        <v>0</v>
      </c>
      <c r="Y16" s="98">
        <v>68</v>
      </c>
      <c r="Z16" s="98">
        <v>58</v>
      </c>
      <c r="AA16" s="98">
        <v>0</v>
      </c>
      <c r="AB16" s="98">
        <v>0</v>
      </c>
      <c r="AC16" s="98">
        <v>16</v>
      </c>
      <c r="AD16" s="99">
        <v>16</v>
      </c>
      <c r="AE16" s="98">
        <f t="shared" si="2"/>
        <v>45</v>
      </c>
      <c r="AF16" s="98">
        <v>25</v>
      </c>
      <c r="AG16" s="98">
        <v>20</v>
      </c>
      <c r="AH16" s="100">
        <v>13.13</v>
      </c>
      <c r="AI16" s="99">
        <f t="shared" si="3"/>
        <v>21</v>
      </c>
      <c r="AJ16" s="98">
        <v>8</v>
      </c>
      <c r="AK16" s="99">
        <v>13</v>
      </c>
      <c r="AL16" s="100">
        <v>6.13</v>
      </c>
      <c r="AM16" s="99">
        <v>22</v>
      </c>
      <c r="AN16" s="100">
        <v>6.42</v>
      </c>
      <c r="AO16" s="99">
        <v>6</v>
      </c>
      <c r="AP16" s="100">
        <v>1.75</v>
      </c>
    </row>
    <row r="17" spans="1:42" s="60" customFormat="1" ht="36" customHeight="1">
      <c r="A17" s="95" t="s">
        <v>133</v>
      </c>
      <c r="B17" s="96">
        <v>2010</v>
      </c>
      <c r="C17" s="97">
        <f t="shared" si="0"/>
        <v>258</v>
      </c>
      <c r="D17" s="98">
        <v>0</v>
      </c>
      <c r="E17" s="99"/>
      <c r="F17" s="99">
        <v>9</v>
      </c>
      <c r="G17" s="99"/>
      <c r="H17" s="99"/>
      <c r="I17" s="99">
        <v>11</v>
      </c>
      <c r="J17" s="98">
        <v>0</v>
      </c>
      <c r="K17" s="98">
        <v>0</v>
      </c>
      <c r="L17" s="98">
        <v>137</v>
      </c>
      <c r="M17" s="99">
        <v>100</v>
      </c>
      <c r="N17" s="99">
        <v>1</v>
      </c>
      <c r="O17" s="98">
        <v>0</v>
      </c>
      <c r="P17" s="98">
        <f t="shared" si="1"/>
        <v>218</v>
      </c>
      <c r="Q17" s="98">
        <v>0</v>
      </c>
      <c r="R17" s="98">
        <v>2</v>
      </c>
      <c r="S17" s="99">
        <v>18</v>
      </c>
      <c r="T17" s="99"/>
      <c r="U17" s="99"/>
      <c r="V17" s="99">
        <v>18</v>
      </c>
      <c r="W17" s="98">
        <v>0</v>
      </c>
      <c r="X17" s="98">
        <v>0</v>
      </c>
      <c r="Y17" s="98">
        <v>107</v>
      </c>
      <c r="Z17" s="98">
        <v>73</v>
      </c>
      <c r="AA17" s="98">
        <v>0</v>
      </c>
      <c r="AB17" s="98">
        <v>0</v>
      </c>
      <c r="AC17" s="98">
        <v>28</v>
      </c>
      <c r="AD17" s="99">
        <v>28</v>
      </c>
      <c r="AE17" s="98">
        <f t="shared" si="2"/>
        <v>39</v>
      </c>
      <c r="AF17" s="98">
        <v>17</v>
      </c>
      <c r="AG17" s="98">
        <v>22</v>
      </c>
      <c r="AH17" s="100">
        <v>11.01</v>
      </c>
      <c r="AI17" s="99">
        <f t="shared" si="3"/>
        <v>45</v>
      </c>
      <c r="AJ17" s="98">
        <v>30</v>
      </c>
      <c r="AK17" s="99">
        <v>15</v>
      </c>
      <c r="AL17" s="101">
        <v>12.7</v>
      </c>
      <c r="AM17" s="99">
        <v>25</v>
      </c>
      <c r="AN17" s="100">
        <v>7.06</v>
      </c>
      <c r="AO17" s="99">
        <v>10</v>
      </c>
      <c r="AP17" s="100">
        <v>2.82</v>
      </c>
    </row>
    <row r="18" spans="1:42" s="60" customFormat="1" ht="36" customHeight="1">
      <c r="A18" s="95" t="s">
        <v>134</v>
      </c>
      <c r="B18" s="96">
        <v>2011</v>
      </c>
      <c r="C18" s="97">
        <f t="shared" si="0"/>
        <v>114</v>
      </c>
      <c r="D18" s="99">
        <v>1</v>
      </c>
      <c r="E18" s="99">
        <v>4</v>
      </c>
      <c r="F18" s="99">
        <v>10</v>
      </c>
      <c r="G18" s="99">
        <v>9</v>
      </c>
      <c r="H18" s="99">
        <v>2</v>
      </c>
      <c r="I18" s="99">
        <v>9</v>
      </c>
      <c r="J18" s="98">
        <v>1</v>
      </c>
      <c r="K18" s="98">
        <v>0</v>
      </c>
      <c r="L18" s="98">
        <v>31</v>
      </c>
      <c r="M18" s="99">
        <v>47</v>
      </c>
      <c r="N18" s="98">
        <v>0</v>
      </c>
      <c r="O18" s="98">
        <v>0</v>
      </c>
      <c r="P18" s="98">
        <f t="shared" si="1"/>
        <v>156</v>
      </c>
      <c r="Q18" s="98">
        <v>4</v>
      </c>
      <c r="R18" s="102">
        <v>16</v>
      </c>
      <c r="S18" s="99">
        <v>8</v>
      </c>
      <c r="T18" s="99">
        <v>21</v>
      </c>
      <c r="U18" s="99"/>
      <c r="V18" s="99">
        <v>13</v>
      </c>
      <c r="W18" s="98">
        <v>0</v>
      </c>
      <c r="X18" s="98">
        <v>0</v>
      </c>
      <c r="Y18" s="98">
        <v>35</v>
      </c>
      <c r="Z18" s="98">
        <v>59</v>
      </c>
      <c r="AA18" s="98">
        <v>0</v>
      </c>
      <c r="AB18" s="98">
        <v>0</v>
      </c>
      <c r="AC18" s="98">
        <v>19</v>
      </c>
      <c r="AD18" s="99">
        <v>19</v>
      </c>
      <c r="AE18" s="98">
        <f t="shared" si="2"/>
        <v>43</v>
      </c>
      <c r="AF18" s="98">
        <v>20</v>
      </c>
      <c r="AG18" s="98">
        <v>23</v>
      </c>
      <c r="AH18" s="100">
        <v>12.15</v>
      </c>
      <c r="AI18" s="99">
        <f t="shared" si="3"/>
        <v>42</v>
      </c>
      <c r="AJ18" s="98">
        <v>27</v>
      </c>
      <c r="AK18" s="99">
        <v>15</v>
      </c>
      <c r="AL18" s="101">
        <v>11.87</v>
      </c>
      <c r="AM18" s="99">
        <v>21</v>
      </c>
      <c r="AN18" s="100">
        <v>5.93</v>
      </c>
      <c r="AO18" s="99">
        <v>10</v>
      </c>
      <c r="AP18" s="100">
        <v>2.83</v>
      </c>
    </row>
    <row r="19" spans="1:44" s="60" customFormat="1" ht="36" customHeight="1">
      <c r="A19" s="95" t="s">
        <v>135</v>
      </c>
      <c r="B19" s="96">
        <v>2012</v>
      </c>
      <c r="C19" s="97">
        <f t="shared" si="0"/>
        <v>140</v>
      </c>
      <c r="D19" s="99">
        <v>1</v>
      </c>
      <c r="E19" s="99">
        <v>9</v>
      </c>
      <c r="F19" s="99">
        <v>4</v>
      </c>
      <c r="G19" s="99">
        <v>7</v>
      </c>
      <c r="H19" s="99">
        <v>4</v>
      </c>
      <c r="I19" s="99">
        <v>13</v>
      </c>
      <c r="J19" s="98">
        <v>0</v>
      </c>
      <c r="K19" s="98">
        <v>0</v>
      </c>
      <c r="L19" s="98">
        <v>30</v>
      </c>
      <c r="M19" s="99">
        <v>70</v>
      </c>
      <c r="N19" s="99">
        <v>1</v>
      </c>
      <c r="O19" s="98">
        <v>1</v>
      </c>
      <c r="P19" s="98">
        <f t="shared" si="1"/>
        <v>153</v>
      </c>
      <c r="Q19" s="98">
        <v>0</v>
      </c>
      <c r="R19" s="98">
        <v>9</v>
      </c>
      <c r="S19" s="99">
        <v>2</v>
      </c>
      <c r="T19" s="99">
        <v>8</v>
      </c>
      <c r="U19" s="99">
        <v>2</v>
      </c>
      <c r="V19" s="99">
        <v>22</v>
      </c>
      <c r="W19" s="99">
        <v>1</v>
      </c>
      <c r="X19" s="98">
        <v>0</v>
      </c>
      <c r="Y19" s="98">
        <v>40</v>
      </c>
      <c r="Z19" s="98">
        <v>68</v>
      </c>
      <c r="AA19" s="98">
        <v>0</v>
      </c>
      <c r="AB19" s="98">
        <v>1</v>
      </c>
      <c r="AC19" s="98">
        <v>6</v>
      </c>
      <c r="AD19" s="99">
        <v>6</v>
      </c>
      <c r="AE19" s="98">
        <f t="shared" si="2"/>
        <v>49</v>
      </c>
      <c r="AF19" s="98">
        <v>21</v>
      </c>
      <c r="AG19" s="98">
        <v>28</v>
      </c>
      <c r="AH19" s="100">
        <v>13.92</v>
      </c>
      <c r="AI19" s="99">
        <f t="shared" si="3"/>
        <v>35</v>
      </c>
      <c r="AJ19" s="98">
        <v>21</v>
      </c>
      <c r="AK19" s="99">
        <v>14</v>
      </c>
      <c r="AL19" s="100">
        <v>9.94</v>
      </c>
      <c r="AM19" s="99">
        <v>27</v>
      </c>
      <c r="AN19" s="100">
        <v>7.67</v>
      </c>
      <c r="AO19" s="99">
        <v>11</v>
      </c>
      <c r="AP19" s="100">
        <v>3.13</v>
      </c>
      <c r="AQ19" s="103"/>
      <c r="AR19" s="104"/>
    </row>
    <row r="20" spans="1:44" s="60" customFormat="1" ht="36" customHeight="1">
      <c r="A20" s="95" t="s">
        <v>136</v>
      </c>
      <c r="B20" s="96">
        <v>2013</v>
      </c>
      <c r="C20" s="97">
        <f t="shared" si="0"/>
        <v>117</v>
      </c>
      <c r="D20" s="98">
        <v>0</v>
      </c>
      <c r="E20" s="99">
        <v>6</v>
      </c>
      <c r="F20" s="99">
        <v>3</v>
      </c>
      <c r="G20" s="99">
        <v>14</v>
      </c>
      <c r="H20" s="99">
        <v>3</v>
      </c>
      <c r="I20" s="99">
        <v>8</v>
      </c>
      <c r="J20" s="98">
        <v>0</v>
      </c>
      <c r="K20" s="98">
        <v>0</v>
      </c>
      <c r="L20" s="98">
        <v>21</v>
      </c>
      <c r="M20" s="99">
        <v>62</v>
      </c>
      <c r="N20" s="98">
        <v>0</v>
      </c>
      <c r="O20" s="98">
        <v>0</v>
      </c>
      <c r="P20" s="98">
        <f t="shared" si="1"/>
        <v>134</v>
      </c>
      <c r="Q20" s="98">
        <v>0</v>
      </c>
      <c r="R20" s="98">
        <v>12</v>
      </c>
      <c r="S20" s="99">
        <v>2</v>
      </c>
      <c r="T20" s="99">
        <v>17</v>
      </c>
      <c r="U20" s="99">
        <v>3</v>
      </c>
      <c r="V20" s="99">
        <v>12</v>
      </c>
      <c r="W20" s="99">
        <v>2</v>
      </c>
      <c r="X20" s="98">
        <v>0</v>
      </c>
      <c r="Y20" s="98">
        <v>25</v>
      </c>
      <c r="Z20" s="98">
        <v>61</v>
      </c>
      <c r="AA20" s="98">
        <v>0</v>
      </c>
      <c r="AB20" s="98">
        <v>0</v>
      </c>
      <c r="AC20" s="98">
        <v>14</v>
      </c>
      <c r="AD20" s="99">
        <v>14</v>
      </c>
      <c r="AE20" s="98">
        <f t="shared" si="2"/>
        <v>34</v>
      </c>
      <c r="AF20" s="98">
        <v>18</v>
      </c>
      <c r="AG20" s="98">
        <v>16</v>
      </c>
      <c r="AH20" s="100">
        <v>9.68</v>
      </c>
      <c r="AI20" s="99">
        <f t="shared" si="3"/>
        <v>35</v>
      </c>
      <c r="AJ20" s="98">
        <v>16</v>
      </c>
      <c r="AK20" s="99">
        <v>19</v>
      </c>
      <c r="AL20" s="100">
        <v>9.97</v>
      </c>
      <c r="AM20" s="99">
        <v>13</v>
      </c>
      <c r="AN20" s="100">
        <v>3.69</v>
      </c>
      <c r="AO20" s="99">
        <v>20</v>
      </c>
      <c r="AP20" s="100">
        <v>5.7</v>
      </c>
      <c r="AQ20" s="103"/>
      <c r="AR20" s="104"/>
    </row>
    <row r="21" spans="1:44" s="60" customFormat="1" ht="36" customHeight="1">
      <c r="A21" s="95" t="s">
        <v>137</v>
      </c>
      <c r="B21" s="96">
        <v>2014</v>
      </c>
      <c r="C21" s="97">
        <f t="shared" si="0"/>
        <v>296</v>
      </c>
      <c r="D21" s="98">
        <v>4</v>
      </c>
      <c r="E21" s="99">
        <v>29</v>
      </c>
      <c r="F21" s="99">
        <v>4</v>
      </c>
      <c r="G21" s="99">
        <v>43</v>
      </c>
      <c r="H21" s="99">
        <v>5</v>
      </c>
      <c r="I21" s="99">
        <v>35</v>
      </c>
      <c r="J21" s="98">
        <v>0</v>
      </c>
      <c r="K21" s="98">
        <v>0</v>
      </c>
      <c r="L21" s="98">
        <v>62</v>
      </c>
      <c r="M21" s="99">
        <v>113</v>
      </c>
      <c r="N21" s="98">
        <v>1</v>
      </c>
      <c r="O21" s="98">
        <v>0</v>
      </c>
      <c r="P21" s="98">
        <f t="shared" si="1"/>
        <v>136</v>
      </c>
      <c r="Q21" s="98">
        <v>5</v>
      </c>
      <c r="R21" s="98">
        <v>12</v>
      </c>
      <c r="S21" s="99">
        <v>4</v>
      </c>
      <c r="T21" s="99">
        <v>6</v>
      </c>
      <c r="U21" s="99">
        <v>3</v>
      </c>
      <c r="V21" s="99">
        <v>12</v>
      </c>
      <c r="W21" s="98">
        <v>0</v>
      </c>
      <c r="X21" s="98">
        <v>0</v>
      </c>
      <c r="Y21" s="98">
        <v>34</v>
      </c>
      <c r="Z21" s="98">
        <v>60</v>
      </c>
      <c r="AA21" s="98">
        <v>0</v>
      </c>
      <c r="AB21" s="98">
        <v>0</v>
      </c>
      <c r="AC21" s="98">
        <v>30</v>
      </c>
      <c r="AD21" s="99">
        <v>30</v>
      </c>
      <c r="AE21" s="98">
        <f t="shared" si="2"/>
        <v>52</v>
      </c>
      <c r="AF21" s="98">
        <v>29</v>
      </c>
      <c r="AG21" s="98">
        <v>23</v>
      </c>
      <c r="AH21" s="100">
        <f>52/3586*1000</f>
        <v>14.500836586726157</v>
      </c>
      <c r="AI21" s="99">
        <f t="shared" si="3"/>
        <v>45</v>
      </c>
      <c r="AJ21" s="98">
        <v>27</v>
      </c>
      <c r="AK21" s="99">
        <v>18</v>
      </c>
      <c r="AL21" s="100">
        <f>45/3586*1000</f>
        <v>12.548800892359175</v>
      </c>
      <c r="AM21" s="99">
        <v>29</v>
      </c>
      <c r="AN21" s="100">
        <f>29/3586*1000</f>
        <v>8.087005019520356</v>
      </c>
      <c r="AO21" s="99">
        <v>10</v>
      </c>
      <c r="AP21" s="100">
        <f>10/3586*1000</f>
        <v>2.788622420524261</v>
      </c>
      <c r="AQ21" s="103"/>
      <c r="AR21" s="104"/>
    </row>
    <row r="22" spans="1:44" s="60" customFormat="1" ht="36" customHeight="1">
      <c r="A22" s="61"/>
      <c r="B22" s="29"/>
      <c r="C22" s="105"/>
      <c r="D22" s="103"/>
      <c r="E22" s="103"/>
      <c r="F22" s="103"/>
      <c r="G22" s="103"/>
      <c r="H22" s="103"/>
      <c r="I22" s="103"/>
      <c r="J22" s="106"/>
      <c r="K22" s="106"/>
      <c r="L22" s="106"/>
      <c r="M22" s="103"/>
      <c r="N22" s="103"/>
      <c r="O22" s="106"/>
      <c r="P22" s="106"/>
      <c r="Q22" s="106"/>
      <c r="R22" s="106"/>
      <c r="S22" s="103"/>
      <c r="T22" s="103"/>
      <c r="U22" s="103"/>
      <c r="V22" s="103"/>
      <c r="W22" s="103"/>
      <c r="X22" s="106"/>
      <c r="Y22" s="106"/>
      <c r="Z22" s="106"/>
      <c r="AA22" s="106"/>
      <c r="AB22" s="103"/>
      <c r="AC22" s="106"/>
      <c r="AD22" s="103"/>
      <c r="AE22" s="106"/>
      <c r="AF22" s="106"/>
      <c r="AG22" s="106"/>
      <c r="AH22" s="104"/>
      <c r="AI22" s="103"/>
      <c r="AJ22" s="106"/>
      <c r="AK22" s="103"/>
      <c r="AL22" s="104"/>
      <c r="AM22" s="103"/>
      <c r="AN22" s="104"/>
      <c r="AO22" s="103"/>
      <c r="AP22" s="104"/>
      <c r="AQ22" s="103"/>
      <c r="AR22" s="104"/>
    </row>
    <row r="23" spans="1:47" s="112" customFormat="1" ht="19.5" customHeight="1">
      <c r="A23" s="108"/>
      <c r="B23" s="109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1"/>
      <c r="AI23" s="110"/>
      <c r="AJ23" s="110"/>
      <c r="AK23" s="110"/>
      <c r="AL23" s="111"/>
      <c r="AM23" s="110"/>
      <c r="AN23" s="111"/>
      <c r="AO23" s="110"/>
      <c r="AP23" s="111"/>
      <c r="AU23" s="113"/>
    </row>
    <row r="24" spans="1:5" ht="15.75" customHeight="1">
      <c r="A24" s="393" t="s">
        <v>53</v>
      </c>
      <c r="B24" s="393"/>
      <c r="C24" s="393"/>
      <c r="D24" s="393"/>
      <c r="E24" s="393"/>
    </row>
    <row r="25" spans="1:2" ht="19.5" customHeight="1">
      <c r="A25" s="58" t="s">
        <v>138</v>
      </c>
      <c r="B25" s="58"/>
    </row>
    <row r="26" spans="1:2" ht="19.5" customHeight="1">
      <c r="A26" s="58" t="s">
        <v>139</v>
      </c>
      <c r="B26" s="58"/>
    </row>
    <row r="27" spans="1:11" ht="19.5" customHeight="1">
      <c r="A27" s="114" t="s">
        <v>140</v>
      </c>
      <c r="B27" s="114"/>
      <c r="D27" s="115"/>
      <c r="E27" s="115"/>
      <c r="F27" s="115"/>
      <c r="G27" s="115"/>
      <c r="H27" s="115"/>
      <c r="I27" s="115"/>
      <c r="J27" s="115"/>
      <c r="K27" s="115"/>
    </row>
  </sheetData>
  <sheetProtection selectLockedCells="1" selectUnlockedCells="1"/>
  <mergeCells count="33">
    <mergeCell ref="AO1:AP1"/>
    <mergeCell ref="C2:W2"/>
    <mergeCell ref="Z2:AN2"/>
    <mergeCell ref="AE4:AG4"/>
    <mergeCell ref="AM4:AN4"/>
    <mergeCell ref="AO4:AP4"/>
    <mergeCell ref="AI4:AK4"/>
    <mergeCell ref="A24:E24"/>
    <mergeCell ref="AA5:AA6"/>
    <mergeCell ref="AB5:AB6"/>
    <mergeCell ref="AC5:AD5"/>
    <mergeCell ref="AE5:AG5"/>
    <mergeCell ref="AC4:AD4"/>
    <mergeCell ref="A4:B4"/>
    <mergeCell ref="E5:K5"/>
    <mergeCell ref="L5:L6"/>
    <mergeCell ref="A7:B7"/>
    <mergeCell ref="R5:X5"/>
    <mergeCell ref="Y5:Y6"/>
    <mergeCell ref="A5:B6"/>
    <mergeCell ref="M5:M6"/>
    <mergeCell ref="AL4:AL6"/>
    <mergeCell ref="P4:X4"/>
    <mergeCell ref="Y4:AB4"/>
    <mergeCell ref="AI5:AK5"/>
    <mergeCell ref="AH4:AH6"/>
    <mergeCell ref="Z5:Z6"/>
    <mergeCell ref="O5:O6"/>
    <mergeCell ref="Q5:Q6"/>
    <mergeCell ref="D5:D6"/>
    <mergeCell ref="C4:K4"/>
    <mergeCell ref="L4:O4"/>
    <mergeCell ref="N5:N6"/>
  </mergeCells>
  <printOptions/>
  <pageMargins left="0.5902777777777778" right="0.55" top="0.5902777777777778" bottom="0.30972222222222223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9"/>
  </sheetPr>
  <dimension ref="A1:BE31"/>
  <sheetViews>
    <sheetView zoomScaleSheetLayoutView="150" zoomScalePageLayoutView="0" workbookViewId="0" topLeftCell="A1">
      <pane xSplit="3" ySplit="6" topLeftCell="AR15" activePane="bottomRight" state="frozen"/>
      <selection pane="topLeft" activeCell="A1" sqref="A1"/>
      <selection pane="topRight" activeCell="AP1" sqref="AP1"/>
      <selection pane="bottomLeft" activeCell="A7" sqref="A7"/>
      <selection pane="bottomRight" activeCell="BB17" sqref="BB17"/>
    </sheetView>
  </sheetViews>
  <sheetFormatPr defaultColWidth="5.21484375" defaultRowHeight="19.5" customHeight="1"/>
  <cols>
    <col min="1" max="1" width="2.10546875" style="116" customWidth="1"/>
    <col min="2" max="2" width="8.10546875" style="117" customWidth="1"/>
    <col min="3" max="3" width="11.21484375" style="117" customWidth="1"/>
    <col min="4" max="6" width="5.77734375" style="118" customWidth="1"/>
    <col min="7" max="16" width="5.77734375" style="116" customWidth="1"/>
    <col min="17" max="17" width="6.3359375" style="116" customWidth="1"/>
    <col min="18" max="18" width="7.3359375" style="116" customWidth="1"/>
    <col min="19" max="19" width="6.3359375" style="116" customWidth="1"/>
    <col min="20" max="20" width="5.21484375" style="116" customWidth="1"/>
    <col min="21" max="22" width="4.6640625" style="118" customWidth="1"/>
    <col min="23" max="23" width="5.10546875" style="118" customWidth="1"/>
    <col min="24" max="29" width="5.77734375" style="116" customWidth="1"/>
    <col min="30" max="30" width="8.3359375" style="116" customWidth="1"/>
    <col min="31" max="31" width="11.4453125" style="116" customWidth="1"/>
    <col min="32" max="36" width="6.6640625" style="116" customWidth="1"/>
    <col min="37" max="37" width="7.88671875" style="116" customWidth="1"/>
    <col min="38" max="41" width="6.6640625" style="116" customWidth="1"/>
    <col min="42" max="50" width="5.5546875" style="116" customWidth="1"/>
    <col min="51" max="51" width="6.10546875" style="116" customWidth="1"/>
    <col min="52" max="53" width="5.5546875" style="116" customWidth="1"/>
    <col min="54" max="54" width="6.77734375" style="116" customWidth="1"/>
    <col min="55" max="55" width="5.5546875" style="116" customWidth="1"/>
    <col min="56" max="56" width="6.5546875" style="116" customWidth="1"/>
    <col min="57" max="57" width="5.5546875" style="116" customWidth="1"/>
    <col min="58" max="16384" width="5.21484375" style="116" customWidth="1"/>
  </cols>
  <sheetData>
    <row r="1" spans="1:57" s="58" customFormat="1" ht="19.5" customHeight="1">
      <c r="A1" s="422" t="s">
        <v>141</v>
      </c>
      <c r="B1" s="422"/>
      <c r="AB1" s="422" t="s">
        <v>142</v>
      </c>
      <c r="AC1" s="422"/>
      <c r="AD1" s="422" t="s">
        <v>143</v>
      </c>
      <c r="AE1" s="422"/>
      <c r="BD1" s="422" t="s">
        <v>144</v>
      </c>
      <c r="BE1" s="422"/>
    </row>
    <row r="2" spans="1:57" s="119" customFormat="1" ht="36" customHeight="1">
      <c r="A2" s="423" t="s">
        <v>145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 t="s">
        <v>146</v>
      </c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  <c r="AB2" s="423"/>
      <c r="AC2" s="423"/>
      <c r="AD2" s="423" t="s">
        <v>147</v>
      </c>
      <c r="AE2" s="423"/>
      <c r="AF2" s="423"/>
      <c r="AG2" s="423"/>
      <c r="AH2" s="423"/>
      <c r="AI2" s="423"/>
      <c r="AJ2" s="423"/>
      <c r="AK2" s="423"/>
      <c r="AL2" s="423"/>
      <c r="AM2" s="423"/>
      <c r="AN2" s="423"/>
      <c r="AO2" s="423"/>
      <c r="AP2" s="423"/>
      <c r="AQ2" s="423"/>
      <c r="AR2" s="423" t="s">
        <v>148</v>
      </c>
      <c r="AS2" s="423"/>
      <c r="AT2" s="423"/>
      <c r="AU2" s="423"/>
      <c r="AV2" s="423"/>
      <c r="AW2" s="423"/>
      <c r="AX2" s="423"/>
      <c r="AY2" s="423"/>
      <c r="AZ2" s="423"/>
      <c r="BA2" s="423"/>
      <c r="BB2" s="423"/>
      <c r="BC2" s="423"/>
      <c r="BD2" s="423"/>
      <c r="BE2" s="423"/>
    </row>
    <row r="3" spans="1:57" s="128" customFormat="1" ht="15" customHeight="1">
      <c r="A3" s="443" t="s">
        <v>149</v>
      </c>
      <c r="B3" s="443"/>
      <c r="C3" s="443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1"/>
      <c r="P3" s="121"/>
      <c r="Q3" s="122"/>
      <c r="R3" s="122"/>
      <c r="S3" s="122"/>
      <c r="T3" s="122"/>
      <c r="U3" s="123"/>
      <c r="V3" s="123"/>
      <c r="W3" s="123"/>
      <c r="X3" s="124"/>
      <c r="Y3" s="124"/>
      <c r="Z3" s="124"/>
      <c r="AA3" s="444" t="s">
        <v>150</v>
      </c>
      <c r="AB3" s="444"/>
      <c r="AC3" s="444"/>
      <c r="AD3" s="443" t="s">
        <v>151</v>
      </c>
      <c r="AE3" s="443"/>
      <c r="AF3" s="125"/>
      <c r="AG3" s="125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7"/>
      <c r="AT3" s="127"/>
      <c r="AU3" s="127"/>
      <c r="AV3" s="124"/>
      <c r="AW3" s="124"/>
      <c r="AX3" s="124"/>
      <c r="AY3" s="124"/>
      <c r="BA3" s="129"/>
      <c r="BC3" s="445" t="s">
        <v>150</v>
      </c>
      <c r="BD3" s="445"/>
      <c r="BE3" s="445"/>
    </row>
    <row r="4" spans="1:57" s="130" customFormat="1" ht="36.75" customHeight="1">
      <c r="A4" s="446" t="s">
        <v>152</v>
      </c>
      <c r="B4" s="446"/>
      <c r="C4" s="446"/>
      <c r="D4" s="447" t="s">
        <v>153</v>
      </c>
      <c r="E4" s="447"/>
      <c r="F4" s="447"/>
      <c r="G4" s="447"/>
      <c r="H4" s="447"/>
      <c r="I4" s="447"/>
      <c r="J4" s="447"/>
      <c r="K4" s="447"/>
      <c r="L4" s="447"/>
      <c r="M4" s="447"/>
      <c r="N4" s="447"/>
      <c r="O4" s="447"/>
      <c r="P4" s="448" t="s">
        <v>154</v>
      </c>
      <c r="Q4" s="448"/>
      <c r="R4" s="448"/>
      <c r="S4" s="448"/>
      <c r="T4" s="448"/>
      <c r="U4" s="449" t="s">
        <v>155</v>
      </c>
      <c r="V4" s="449"/>
      <c r="W4" s="449"/>
      <c r="X4" s="449"/>
      <c r="Y4" s="449"/>
      <c r="Z4" s="449"/>
      <c r="AA4" s="449"/>
      <c r="AB4" s="449"/>
      <c r="AC4" s="449"/>
      <c r="AD4" s="446" t="s">
        <v>156</v>
      </c>
      <c r="AE4" s="446"/>
      <c r="AF4" s="439" t="s">
        <v>157</v>
      </c>
      <c r="AG4" s="439"/>
      <c r="AH4" s="439"/>
      <c r="AI4" s="439"/>
      <c r="AJ4" s="439"/>
      <c r="AK4" s="439"/>
      <c r="AL4" s="439"/>
      <c r="AM4" s="439"/>
      <c r="AN4" s="438" t="s">
        <v>158</v>
      </c>
      <c r="AO4" s="438"/>
      <c r="AP4" s="436" t="s">
        <v>159</v>
      </c>
      <c r="AQ4" s="436"/>
      <c r="AR4" s="436"/>
      <c r="AS4" s="436" t="s">
        <v>160</v>
      </c>
      <c r="AT4" s="436"/>
      <c r="AU4" s="436"/>
      <c r="AV4" s="437" t="s">
        <v>161</v>
      </c>
      <c r="AW4" s="437" t="s">
        <v>162</v>
      </c>
      <c r="AX4" s="433" t="s">
        <v>163</v>
      </c>
      <c r="AY4" s="433" t="s">
        <v>164</v>
      </c>
      <c r="AZ4" s="433" t="s">
        <v>165</v>
      </c>
      <c r="BA4" s="433" t="s">
        <v>166</v>
      </c>
      <c r="BB4" s="434" t="s">
        <v>167</v>
      </c>
      <c r="BC4" s="434"/>
      <c r="BD4" s="435" t="s">
        <v>168</v>
      </c>
      <c r="BE4" s="435"/>
    </row>
    <row r="5" spans="1:57" s="128" customFormat="1" ht="33" customHeight="1">
      <c r="A5" s="446"/>
      <c r="B5" s="446"/>
      <c r="C5" s="446"/>
      <c r="D5" s="431" t="s">
        <v>169</v>
      </c>
      <c r="E5" s="431"/>
      <c r="F5" s="431"/>
      <c r="G5" s="428" t="s">
        <v>170</v>
      </c>
      <c r="H5" s="430" t="s">
        <v>171</v>
      </c>
      <c r="I5" s="430"/>
      <c r="J5" s="430"/>
      <c r="K5" s="430"/>
      <c r="L5" s="430"/>
      <c r="M5" s="430"/>
      <c r="N5" s="430"/>
      <c r="O5" s="430"/>
      <c r="P5" s="430"/>
      <c r="Q5" s="428" t="s">
        <v>172</v>
      </c>
      <c r="R5" s="432" t="s">
        <v>173</v>
      </c>
      <c r="S5" s="427" t="s">
        <v>174</v>
      </c>
      <c r="T5" s="428" t="s">
        <v>175</v>
      </c>
      <c r="U5" s="429" t="s">
        <v>169</v>
      </c>
      <c r="V5" s="429"/>
      <c r="W5" s="429"/>
      <c r="X5" s="428" t="s">
        <v>170</v>
      </c>
      <c r="Y5" s="430" t="s">
        <v>176</v>
      </c>
      <c r="Z5" s="430"/>
      <c r="AA5" s="430"/>
      <c r="AB5" s="430"/>
      <c r="AC5" s="430"/>
      <c r="AD5" s="446"/>
      <c r="AE5" s="446"/>
      <c r="AF5" s="440" t="s">
        <v>177</v>
      </c>
      <c r="AG5" s="440"/>
      <c r="AH5" s="440"/>
      <c r="AI5" s="440"/>
      <c r="AJ5" s="441" t="s">
        <v>178</v>
      </c>
      <c r="AK5" s="441" t="s">
        <v>179</v>
      </c>
      <c r="AL5" s="442" t="s">
        <v>180</v>
      </c>
      <c r="AM5" s="441" t="s">
        <v>181</v>
      </c>
      <c r="AN5" s="438"/>
      <c r="AO5" s="438"/>
      <c r="AP5" s="436"/>
      <c r="AQ5" s="436"/>
      <c r="AR5" s="436"/>
      <c r="AS5" s="436"/>
      <c r="AT5" s="436"/>
      <c r="AU5" s="436"/>
      <c r="AV5" s="437"/>
      <c r="AW5" s="437"/>
      <c r="AX5" s="433"/>
      <c r="AY5" s="433"/>
      <c r="AZ5" s="433"/>
      <c r="BA5" s="433"/>
      <c r="BB5" s="434"/>
      <c r="BC5" s="434"/>
      <c r="BD5" s="435"/>
      <c r="BE5" s="435"/>
    </row>
    <row r="6" spans="1:57" s="128" customFormat="1" ht="68.25" customHeight="1">
      <c r="A6" s="446"/>
      <c r="B6" s="446"/>
      <c r="C6" s="446"/>
      <c r="D6" s="134"/>
      <c r="E6" s="132" t="s">
        <v>182</v>
      </c>
      <c r="F6" s="132" t="s">
        <v>183</v>
      </c>
      <c r="G6" s="428"/>
      <c r="H6" s="135" t="s">
        <v>184</v>
      </c>
      <c r="I6" s="135" t="s">
        <v>185</v>
      </c>
      <c r="J6" s="135" t="s">
        <v>186</v>
      </c>
      <c r="K6" s="135" t="s">
        <v>187</v>
      </c>
      <c r="L6" s="135" t="s">
        <v>188</v>
      </c>
      <c r="M6" s="131" t="s">
        <v>189</v>
      </c>
      <c r="N6" s="131" t="s">
        <v>190</v>
      </c>
      <c r="O6" s="131" t="s">
        <v>191</v>
      </c>
      <c r="P6" s="136" t="s">
        <v>192</v>
      </c>
      <c r="Q6" s="428"/>
      <c r="R6" s="432"/>
      <c r="S6" s="427"/>
      <c r="T6" s="428"/>
      <c r="U6" s="137"/>
      <c r="V6" s="132" t="s">
        <v>182</v>
      </c>
      <c r="W6" s="132" t="s">
        <v>183</v>
      </c>
      <c r="X6" s="428"/>
      <c r="Y6" s="138" t="s">
        <v>184</v>
      </c>
      <c r="Z6" s="135" t="s">
        <v>185</v>
      </c>
      <c r="AA6" s="135" t="s">
        <v>186</v>
      </c>
      <c r="AB6" s="135" t="s">
        <v>187</v>
      </c>
      <c r="AC6" s="136" t="s">
        <v>188</v>
      </c>
      <c r="AD6" s="446"/>
      <c r="AE6" s="446"/>
      <c r="AF6" s="138" t="s">
        <v>189</v>
      </c>
      <c r="AG6" s="139" t="s">
        <v>190</v>
      </c>
      <c r="AH6" s="140" t="s">
        <v>193</v>
      </c>
      <c r="AI6" s="140" t="s">
        <v>194</v>
      </c>
      <c r="AJ6" s="441"/>
      <c r="AK6" s="441"/>
      <c r="AL6" s="442"/>
      <c r="AM6" s="441"/>
      <c r="AN6" s="141" t="s">
        <v>195</v>
      </c>
      <c r="AO6" s="141" t="s">
        <v>196</v>
      </c>
      <c r="AP6" s="142" t="s">
        <v>197</v>
      </c>
      <c r="AQ6" s="141" t="s">
        <v>198</v>
      </c>
      <c r="AR6" s="143" t="s">
        <v>183</v>
      </c>
      <c r="AS6" s="133" t="s">
        <v>199</v>
      </c>
      <c r="AT6" s="141" t="s">
        <v>182</v>
      </c>
      <c r="AU6" s="141" t="s">
        <v>200</v>
      </c>
      <c r="AV6" s="437"/>
      <c r="AW6" s="437"/>
      <c r="AX6" s="433"/>
      <c r="AY6" s="433"/>
      <c r="AZ6" s="433"/>
      <c r="BA6" s="433"/>
      <c r="BB6" s="141" t="s">
        <v>201</v>
      </c>
      <c r="BC6" s="142" t="s">
        <v>202</v>
      </c>
      <c r="BD6" s="141" t="s">
        <v>201</v>
      </c>
      <c r="BE6" s="144" t="s">
        <v>202</v>
      </c>
    </row>
    <row r="7" spans="1:57" s="128" customFormat="1" ht="12.75" customHeight="1">
      <c r="A7" s="145"/>
      <c r="B7" s="145"/>
      <c r="C7" s="146"/>
      <c r="D7" s="147"/>
      <c r="E7" s="148"/>
      <c r="F7" s="148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8"/>
      <c r="S7" s="148"/>
      <c r="T7" s="147"/>
      <c r="U7" s="149"/>
      <c r="V7" s="148"/>
      <c r="W7" s="148"/>
      <c r="X7" s="147"/>
      <c r="Y7" s="147"/>
      <c r="Z7" s="147"/>
      <c r="AA7" s="147"/>
      <c r="AB7" s="147"/>
      <c r="AC7" s="147"/>
      <c r="AD7" s="147"/>
      <c r="AE7" s="150"/>
      <c r="AF7" s="147"/>
      <c r="AG7" s="147"/>
      <c r="AH7" s="151"/>
      <c r="AI7" s="151"/>
      <c r="AJ7" s="151"/>
      <c r="AK7" s="151"/>
      <c r="AL7" s="152"/>
      <c r="AM7" s="151"/>
      <c r="AN7" s="152"/>
      <c r="AO7" s="152"/>
      <c r="AP7" s="152"/>
      <c r="AQ7" s="152"/>
      <c r="AR7" s="152"/>
      <c r="AS7" s="152"/>
      <c r="AT7" s="152"/>
      <c r="AU7" s="152"/>
      <c r="AV7" s="153"/>
      <c r="AW7" s="153"/>
      <c r="AX7" s="154"/>
      <c r="AY7" s="155"/>
      <c r="AZ7" s="148"/>
      <c r="BA7" s="148"/>
      <c r="BB7" s="152"/>
      <c r="BC7" s="152"/>
      <c r="BD7" s="152"/>
      <c r="BE7" s="152"/>
    </row>
    <row r="8" spans="1:57" s="158" customFormat="1" ht="30.75" customHeight="1">
      <c r="A8" s="156"/>
      <c r="B8" s="95" t="s">
        <v>203</v>
      </c>
      <c r="C8" s="157">
        <v>2015</v>
      </c>
      <c r="D8" s="99">
        <v>129</v>
      </c>
      <c r="E8" s="99">
        <v>65</v>
      </c>
      <c r="F8" s="99">
        <v>64</v>
      </c>
      <c r="G8" s="99">
        <v>2</v>
      </c>
      <c r="H8" s="99">
        <v>11</v>
      </c>
      <c r="I8" s="99">
        <v>5</v>
      </c>
      <c r="J8" s="99">
        <v>7</v>
      </c>
      <c r="K8" s="99">
        <v>6</v>
      </c>
      <c r="L8" s="99">
        <v>1</v>
      </c>
      <c r="M8" s="99">
        <v>18</v>
      </c>
      <c r="N8" s="98">
        <v>0</v>
      </c>
      <c r="O8" s="98">
        <v>0</v>
      </c>
      <c r="P8" s="98">
        <v>0</v>
      </c>
      <c r="Q8" s="99">
        <v>25</v>
      </c>
      <c r="R8" s="99">
        <v>54</v>
      </c>
      <c r="S8" s="98">
        <v>0</v>
      </c>
      <c r="T8" s="98">
        <v>0</v>
      </c>
      <c r="U8" s="99">
        <v>232</v>
      </c>
      <c r="V8" s="99">
        <v>116</v>
      </c>
      <c r="W8" s="99">
        <v>116</v>
      </c>
      <c r="X8" s="98">
        <v>0</v>
      </c>
      <c r="Y8" s="99">
        <v>15</v>
      </c>
      <c r="Z8" s="99">
        <v>2</v>
      </c>
      <c r="AA8" s="99">
        <v>43</v>
      </c>
      <c r="AB8" s="99">
        <v>36</v>
      </c>
      <c r="AC8" s="99">
        <v>7</v>
      </c>
      <c r="AD8" s="95" t="s">
        <v>203</v>
      </c>
      <c r="AE8" s="157">
        <v>2015</v>
      </c>
      <c r="AF8" s="99">
        <v>26</v>
      </c>
      <c r="AG8" s="98">
        <v>0</v>
      </c>
      <c r="AH8" s="98">
        <v>0</v>
      </c>
      <c r="AI8" s="98">
        <v>0</v>
      </c>
      <c r="AJ8" s="99">
        <v>34</v>
      </c>
      <c r="AK8" s="99">
        <v>69</v>
      </c>
      <c r="AL8" s="98">
        <v>0</v>
      </c>
      <c r="AM8" s="98">
        <v>0</v>
      </c>
      <c r="AN8" s="99">
        <v>53</v>
      </c>
      <c r="AO8" s="99">
        <v>53</v>
      </c>
      <c r="AP8" s="99">
        <v>28</v>
      </c>
      <c r="AQ8" s="99">
        <v>16</v>
      </c>
      <c r="AR8" s="99">
        <v>12</v>
      </c>
      <c r="AS8" s="99">
        <v>57</v>
      </c>
      <c r="AT8" s="99">
        <v>36</v>
      </c>
      <c r="AU8" s="99">
        <v>21</v>
      </c>
      <c r="AV8" s="100">
        <v>7.660738714090288</v>
      </c>
      <c r="AW8" s="100">
        <v>15.595075239398085</v>
      </c>
      <c r="AX8" s="100">
        <v>-7.934336525307797</v>
      </c>
      <c r="AY8" s="100">
        <v>35.294117647058826</v>
      </c>
      <c r="AZ8" s="100">
        <v>63.47469220246238</v>
      </c>
      <c r="BA8" s="100">
        <v>-28.180574555403552</v>
      </c>
      <c r="BB8" s="99">
        <v>24</v>
      </c>
      <c r="BC8" s="100">
        <v>6.566347469220246</v>
      </c>
      <c r="BD8" s="99">
        <v>12</v>
      </c>
      <c r="BE8" s="100">
        <v>3.283173734610123</v>
      </c>
    </row>
    <row r="9" spans="1:57" s="158" customFormat="1" ht="30.75" customHeight="1">
      <c r="A9" s="156"/>
      <c r="B9" s="95" t="s">
        <v>204</v>
      </c>
      <c r="C9" s="157">
        <v>2016</v>
      </c>
      <c r="D9" s="99">
        <v>171</v>
      </c>
      <c r="E9" s="99">
        <v>70</v>
      </c>
      <c r="F9" s="99">
        <v>101</v>
      </c>
      <c r="G9" s="99">
        <v>3</v>
      </c>
      <c r="H9" s="99">
        <v>13</v>
      </c>
      <c r="I9" s="99">
        <v>3</v>
      </c>
      <c r="J9" s="99">
        <v>18</v>
      </c>
      <c r="K9" s="99">
        <v>33</v>
      </c>
      <c r="L9" s="98">
        <v>0</v>
      </c>
      <c r="M9" s="99">
        <v>14</v>
      </c>
      <c r="N9" s="98">
        <v>0</v>
      </c>
      <c r="O9" s="98">
        <v>0</v>
      </c>
      <c r="P9" s="98">
        <v>0</v>
      </c>
      <c r="Q9" s="99">
        <v>21</v>
      </c>
      <c r="R9" s="99">
        <v>66</v>
      </c>
      <c r="S9" s="98">
        <v>0</v>
      </c>
      <c r="T9" s="98">
        <v>0</v>
      </c>
      <c r="U9" s="99">
        <v>150</v>
      </c>
      <c r="V9" s="99">
        <v>62</v>
      </c>
      <c r="W9" s="99">
        <v>88</v>
      </c>
      <c r="X9" s="98">
        <v>1</v>
      </c>
      <c r="Y9" s="99">
        <v>8</v>
      </c>
      <c r="Z9" s="99">
        <v>3</v>
      </c>
      <c r="AA9" s="99">
        <v>25</v>
      </c>
      <c r="AB9" s="99">
        <v>16</v>
      </c>
      <c r="AC9" s="99">
        <v>4</v>
      </c>
      <c r="AD9" s="95" t="s">
        <v>204</v>
      </c>
      <c r="AE9" s="157">
        <v>2016</v>
      </c>
      <c r="AF9" s="99">
        <v>10</v>
      </c>
      <c r="AG9" s="98">
        <v>0</v>
      </c>
      <c r="AH9" s="98">
        <v>5</v>
      </c>
      <c r="AI9" s="98">
        <v>0</v>
      </c>
      <c r="AJ9" s="99">
        <v>19</v>
      </c>
      <c r="AK9" s="99">
        <v>59</v>
      </c>
      <c r="AL9" s="98">
        <v>0</v>
      </c>
      <c r="AM9" s="98">
        <v>0</v>
      </c>
      <c r="AN9" s="99">
        <v>56</v>
      </c>
      <c r="AO9" s="99">
        <v>56</v>
      </c>
      <c r="AP9" s="99">
        <v>43</v>
      </c>
      <c r="AQ9" s="99">
        <v>18</v>
      </c>
      <c r="AR9" s="99">
        <v>25</v>
      </c>
      <c r="AS9" s="99">
        <v>38</v>
      </c>
      <c r="AT9" s="99">
        <v>24</v>
      </c>
      <c r="AU9" s="99">
        <v>14</v>
      </c>
      <c r="AV9" s="100">
        <v>11.95</v>
      </c>
      <c r="AW9" s="100">
        <v>10.56</v>
      </c>
      <c r="AX9" s="100">
        <v>1.39</v>
      </c>
      <c r="AY9" s="100">
        <v>47.51</v>
      </c>
      <c r="AZ9" s="100">
        <v>41.68</v>
      </c>
      <c r="BA9" s="100">
        <v>5.83</v>
      </c>
      <c r="BB9" s="99">
        <v>18</v>
      </c>
      <c r="BC9" s="100">
        <v>5</v>
      </c>
      <c r="BD9" s="99">
        <v>12</v>
      </c>
      <c r="BE9" s="100">
        <v>3.33</v>
      </c>
    </row>
    <row r="10" spans="1:57" s="158" customFormat="1" ht="30.75" customHeight="1">
      <c r="A10" s="156"/>
      <c r="B10" s="95" t="s">
        <v>430</v>
      </c>
      <c r="C10" s="157">
        <v>2017</v>
      </c>
      <c r="D10" s="99">
        <v>170</v>
      </c>
      <c r="E10" s="99">
        <v>71</v>
      </c>
      <c r="F10" s="99">
        <v>99</v>
      </c>
      <c r="G10" s="99">
        <v>2</v>
      </c>
      <c r="H10" s="99">
        <v>14</v>
      </c>
      <c r="I10" s="99">
        <v>3</v>
      </c>
      <c r="J10" s="99">
        <v>17</v>
      </c>
      <c r="K10" s="99">
        <v>10</v>
      </c>
      <c r="L10" s="98">
        <v>0</v>
      </c>
      <c r="M10" s="99">
        <v>19</v>
      </c>
      <c r="N10" s="98">
        <v>0</v>
      </c>
      <c r="O10" s="98">
        <v>3</v>
      </c>
      <c r="P10" s="98">
        <v>0</v>
      </c>
      <c r="Q10" s="99">
        <v>17</v>
      </c>
      <c r="R10" s="99">
        <v>84</v>
      </c>
      <c r="S10" s="98">
        <v>1</v>
      </c>
      <c r="T10" s="98">
        <v>0</v>
      </c>
      <c r="U10" s="99">
        <v>137</v>
      </c>
      <c r="V10" s="99">
        <v>65</v>
      </c>
      <c r="W10" s="99">
        <v>72</v>
      </c>
      <c r="X10" s="98">
        <v>2</v>
      </c>
      <c r="Y10" s="99">
        <v>1</v>
      </c>
      <c r="Z10" s="99">
        <v>5</v>
      </c>
      <c r="AA10" s="99">
        <v>11</v>
      </c>
      <c r="AB10" s="99">
        <v>11</v>
      </c>
      <c r="AC10" s="99">
        <v>1</v>
      </c>
      <c r="AD10" s="95" t="s">
        <v>430</v>
      </c>
      <c r="AE10" s="157">
        <v>2017</v>
      </c>
      <c r="AF10" s="99">
        <v>6</v>
      </c>
      <c r="AG10" s="98">
        <v>0</v>
      </c>
      <c r="AH10" s="98">
        <v>0</v>
      </c>
      <c r="AI10" s="98">
        <v>0</v>
      </c>
      <c r="AJ10" s="99">
        <v>14</v>
      </c>
      <c r="AK10" s="99">
        <v>86</v>
      </c>
      <c r="AL10" s="98">
        <v>0</v>
      </c>
      <c r="AM10" s="98">
        <v>0</v>
      </c>
      <c r="AN10" s="99">
        <v>50</v>
      </c>
      <c r="AO10" s="99">
        <v>50</v>
      </c>
      <c r="AP10" s="99">
        <v>37</v>
      </c>
      <c r="AQ10" s="99">
        <v>19</v>
      </c>
      <c r="AR10" s="99">
        <v>18</v>
      </c>
      <c r="AS10" s="99">
        <v>29</v>
      </c>
      <c r="AT10" s="99">
        <v>19</v>
      </c>
      <c r="AU10" s="99">
        <v>10</v>
      </c>
      <c r="AV10" s="100">
        <v>10.19</v>
      </c>
      <c r="AW10" s="100">
        <v>7.98</v>
      </c>
      <c r="AX10" s="100">
        <v>2.2</v>
      </c>
      <c r="AY10" s="100">
        <v>46.8</v>
      </c>
      <c r="AZ10" s="100">
        <v>37.72</v>
      </c>
      <c r="BA10" s="100">
        <v>9.08</v>
      </c>
      <c r="BB10" s="99">
        <v>21</v>
      </c>
      <c r="BC10" s="100">
        <v>5.78</v>
      </c>
      <c r="BD10" s="99">
        <v>7</v>
      </c>
      <c r="BE10" s="100">
        <v>1.93</v>
      </c>
    </row>
    <row r="11" spans="1:57" s="164" customFormat="1" ht="30.75" customHeight="1">
      <c r="A11" s="156"/>
      <c r="B11" s="95" t="s">
        <v>439</v>
      </c>
      <c r="C11" s="157">
        <v>2018</v>
      </c>
      <c r="D11" s="99">
        <v>230</v>
      </c>
      <c r="E11" s="99">
        <v>98</v>
      </c>
      <c r="F11" s="99">
        <v>132</v>
      </c>
      <c r="G11" s="379">
        <v>0</v>
      </c>
      <c r="H11" s="99">
        <v>27</v>
      </c>
      <c r="I11" s="99">
        <v>3</v>
      </c>
      <c r="J11" s="99">
        <v>22</v>
      </c>
      <c r="K11" s="99">
        <v>11</v>
      </c>
      <c r="L11" s="98">
        <v>8</v>
      </c>
      <c r="M11" s="99">
        <v>23</v>
      </c>
      <c r="N11" s="98">
        <v>0</v>
      </c>
      <c r="O11" s="98">
        <v>0</v>
      </c>
      <c r="P11" s="98">
        <v>0</v>
      </c>
      <c r="Q11" s="99">
        <v>31</v>
      </c>
      <c r="R11" s="99">
        <v>105</v>
      </c>
      <c r="S11" s="98">
        <v>0</v>
      </c>
      <c r="T11" s="98">
        <v>0</v>
      </c>
      <c r="U11" s="99">
        <v>139</v>
      </c>
      <c r="V11" s="99">
        <v>60</v>
      </c>
      <c r="W11" s="99">
        <v>79</v>
      </c>
      <c r="X11" s="98">
        <v>3</v>
      </c>
      <c r="Y11" s="99">
        <v>11</v>
      </c>
      <c r="Z11" s="99">
        <v>2</v>
      </c>
      <c r="AA11" s="99">
        <v>30</v>
      </c>
      <c r="AB11" s="99">
        <v>11</v>
      </c>
      <c r="AC11" s="99">
        <v>6</v>
      </c>
      <c r="AD11" s="95" t="s">
        <v>439</v>
      </c>
      <c r="AE11" s="157">
        <v>2018</v>
      </c>
      <c r="AF11" s="99">
        <v>3</v>
      </c>
      <c r="AG11" s="98">
        <v>0</v>
      </c>
      <c r="AH11" s="98">
        <v>0</v>
      </c>
      <c r="AI11" s="98">
        <v>0</v>
      </c>
      <c r="AJ11" s="99">
        <v>17</v>
      </c>
      <c r="AK11" s="99">
        <v>56</v>
      </c>
      <c r="AL11" s="98">
        <v>0</v>
      </c>
      <c r="AM11" s="98">
        <v>0</v>
      </c>
      <c r="AN11" s="99">
        <v>60</v>
      </c>
      <c r="AO11" s="99">
        <v>60</v>
      </c>
      <c r="AP11" s="99">
        <v>37</v>
      </c>
      <c r="AQ11" s="99">
        <v>17</v>
      </c>
      <c r="AR11" s="99">
        <v>20</v>
      </c>
      <c r="AS11" s="99">
        <v>42</v>
      </c>
      <c r="AT11" s="99">
        <v>26</v>
      </c>
      <c r="AU11" s="99">
        <v>16</v>
      </c>
      <c r="AV11" s="100">
        <v>10.01</v>
      </c>
      <c r="AW11" s="100">
        <v>11.36</v>
      </c>
      <c r="AX11" s="100">
        <v>-1.35</v>
      </c>
      <c r="AY11" s="100">
        <v>62.23</v>
      </c>
      <c r="AZ11" s="100">
        <v>37.61</v>
      </c>
      <c r="BA11" s="100">
        <v>24.62</v>
      </c>
      <c r="BB11" s="99">
        <v>27</v>
      </c>
      <c r="BC11" s="100">
        <v>7.31</v>
      </c>
      <c r="BD11" s="99">
        <v>10</v>
      </c>
      <c r="BE11" s="100">
        <v>2.71</v>
      </c>
    </row>
    <row r="12" spans="1:57" s="158" customFormat="1" ht="30.75" customHeight="1">
      <c r="A12" s="156"/>
      <c r="B12" s="95" t="s">
        <v>446</v>
      </c>
      <c r="C12" s="157">
        <v>2019</v>
      </c>
      <c r="D12" s="99">
        <v>108</v>
      </c>
      <c r="E12" s="99">
        <v>51</v>
      </c>
      <c r="F12" s="99">
        <v>57</v>
      </c>
      <c r="G12" s="379">
        <v>1</v>
      </c>
      <c r="H12" s="99">
        <v>7</v>
      </c>
      <c r="I12" s="99">
        <v>2</v>
      </c>
      <c r="J12" s="99">
        <v>18</v>
      </c>
      <c r="K12" s="99">
        <v>10</v>
      </c>
      <c r="L12" s="98">
        <v>2</v>
      </c>
      <c r="M12" s="99">
        <v>7</v>
      </c>
      <c r="N12" s="98">
        <v>0</v>
      </c>
      <c r="O12" s="98">
        <v>2</v>
      </c>
      <c r="P12" s="98">
        <v>0</v>
      </c>
      <c r="Q12" s="99">
        <v>10</v>
      </c>
      <c r="R12" s="99">
        <v>49</v>
      </c>
      <c r="S12" s="98">
        <v>0</v>
      </c>
      <c r="T12" s="98">
        <v>0</v>
      </c>
      <c r="U12" s="99">
        <v>155</v>
      </c>
      <c r="V12" s="99">
        <v>75</v>
      </c>
      <c r="W12" s="99">
        <v>80</v>
      </c>
      <c r="X12" s="98">
        <v>5</v>
      </c>
      <c r="Y12" s="99">
        <v>16</v>
      </c>
      <c r="Z12" s="99">
        <v>4</v>
      </c>
      <c r="AA12" s="99">
        <v>12</v>
      </c>
      <c r="AB12" s="99">
        <v>14</v>
      </c>
      <c r="AC12" s="99">
        <v>1</v>
      </c>
      <c r="AD12" s="95" t="s">
        <v>446</v>
      </c>
      <c r="AE12" s="157">
        <v>2019</v>
      </c>
      <c r="AF12" s="99">
        <v>12</v>
      </c>
      <c r="AG12" s="98">
        <v>0</v>
      </c>
      <c r="AH12" s="98">
        <v>1</v>
      </c>
      <c r="AI12" s="98">
        <v>0</v>
      </c>
      <c r="AJ12" s="99">
        <v>20</v>
      </c>
      <c r="AK12" s="99">
        <v>70</v>
      </c>
      <c r="AL12" s="98">
        <v>0</v>
      </c>
      <c r="AM12" s="98">
        <v>0</v>
      </c>
      <c r="AN12" s="99">
        <v>60</v>
      </c>
      <c r="AO12" s="99">
        <v>60</v>
      </c>
      <c r="AP12" s="99">
        <v>50</v>
      </c>
      <c r="AQ12" s="99">
        <v>32</v>
      </c>
      <c r="AR12" s="99">
        <v>18</v>
      </c>
      <c r="AS12" s="99">
        <v>39</v>
      </c>
      <c r="AT12" s="99">
        <v>25</v>
      </c>
      <c r="AU12" s="99">
        <v>14</v>
      </c>
      <c r="AV12" s="100">
        <v>13.44</v>
      </c>
      <c r="AW12" s="100">
        <v>10.48</v>
      </c>
      <c r="AX12" s="100">
        <v>2.96</v>
      </c>
      <c r="AY12" s="100">
        <v>29.02</v>
      </c>
      <c r="AZ12" s="100">
        <v>41.66</v>
      </c>
      <c r="BA12" s="100">
        <v>-12.63</v>
      </c>
      <c r="BB12" s="99">
        <v>18</v>
      </c>
      <c r="BC12" s="100">
        <v>4.84</v>
      </c>
      <c r="BD12" s="99">
        <v>11</v>
      </c>
      <c r="BE12" s="100">
        <v>2.96</v>
      </c>
    </row>
    <row r="13" spans="1:57" s="158" customFormat="1" ht="30.75" customHeight="1">
      <c r="A13" s="156"/>
      <c r="B13" s="95" t="s">
        <v>448</v>
      </c>
      <c r="C13" s="157">
        <v>2020</v>
      </c>
      <c r="D13" s="99">
        <v>137</v>
      </c>
      <c r="E13" s="99">
        <v>55</v>
      </c>
      <c r="F13" s="99">
        <v>82</v>
      </c>
      <c r="G13" s="379">
        <v>0</v>
      </c>
      <c r="H13" s="99">
        <v>12</v>
      </c>
      <c r="I13" s="99">
        <v>6</v>
      </c>
      <c r="J13" s="99">
        <v>11</v>
      </c>
      <c r="K13" s="99">
        <v>14</v>
      </c>
      <c r="L13" s="98">
        <v>4</v>
      </c>
      <c r="M13" s="99">
        <v>15</v>
      </c>
      <c r="N13" s="98">
        <v>0</v>
      </c>
      <c r="O13" s="98">
        <v>0</v>
      </c>
      <c r="P13" s="98">
        <v>0</v>
      </c>
      <c r="Q13" s="99">
        <v>29</v>
      </c>
      <c r="R13" s="99">
        <v>46</v>
      </c>
      <c r="S13" s="98">
        <v>0</v>
      </c>
      <c r="T13" s="98">
        <v>0</v>
      </c>
      <c r="U13" s="99">
        <v>153</v>
      </c>
      <c r="V13" s="99">
        <v>77</v>
      </c>
      <c r="W13" s="99">
        <v>76</v>
      </c>
      <c r="X13" s="98">
        <v>1</v>
      </c>
      <c r="Y13" s="99">
        <v>13</v>
      </c>
      <c r="Z13" s="99">
        <v>5</v>
      </c>
      <c r="AA13" s="99">
        <v>9</v>
      </c>
      <c r="AB13" s="99">
        <v>13</v>
      </c>
      <c r="AC13" s="99">
        <v>4</v>
      </c>
      <c r="AD13" s="95" t="s">
        <v>448</v>
      </c>
      <c r="AE13" s="157">
        <v>2020</v>
      </c>
      <c r="AF13" s="99">
        <v>20</v>
      </c>
      <c r="AG13" s="98">
        <v>0</v>
      </c>
      <c r="AH13" s="98">
        <v>0</v>
      </c>
      <c r="AI13" s="98">
        <v>0</v>
      </c>
      <c r="AJ13" s="99">
        <v>23</v>
      </c>
      <c r="AK13" s="99">
        <v>65</v>
      </c>
      <c r="AL13" s="98">
        <v>0</v>
      </c>
      <c r="AM13" s="98">
        <v>0</v>
      </c>
      <c r="AN13" s="99">
        <v>50</v>
      </c>
      <c r="AO13" s="99">
        <v>50</v>
      </c>
      <c r="AP13" s="99">
        <v>45</v>
      </c>
      <c r="AQ13" s="99">
        <v>22</v>
      </c>
      <c r="AR13" s="99">
        <v>23</v>
      </c>
      <c r="AS13" s="99">
        <v>33</v>
      </c>
      <c r="AT13" s="99">
        <v>19</v>
      </c>
      <c r="AU13" s="99">
        <v>14</v>
      </c>
      <c r="AV13" s="100">
        <v>12.16</v>
      </c>
      <c r="AW13" s="100">
        <v>8.92</v>
      </c>
      <c r="AX13" s="100">
        <v>3.24</v>
      </c>
      <c r="AY13" s="100">
        <v>37.02</v>
      </c>
      <c r="AZ13" s="100">
        <v>41.34</v>
      </c>
      <c r="BA13" s="100">
        <v>-4.32</v>
      </c>
      <c r="BB13" s="99">
        <v>13</v>
      </c>
      <c r="BC13" s="100">
        <v>3.51</v>
      </c>
      <c r="BD13" s="99">
        <v>9</v>
      </c>
      <c r="BE13" s="100">
        <v>2.43</v>
      </c>
    </row>
    <row r="14" spans="1:57" s="158" customFormat="1" ht="30.75" customHeight="1">
      <c r="A14" s="156"/>
      <c r="B14" s="95" t="s">
        <v>454</v>
      </c>
      <c r="C14" s="157">
        <v>2021</v>
      </c>
      <c r="D14" s="99">
        <v>118</v>
      </c>
      <c r="E14" s="99">
        <v>61</v>
      </c>
      <c r="F14" s="99">
        <v>57</v>
      </c>
      <c r="G14" s="379">
        <v>1</v>
      </c>
      <c r="H14" s="99">
        <v>5</v>
      </c>
      <c r="I14" s="99">
        <v>3</v>
      </c>
      <c r="J14" s="99">
        <v>7</v>
      </c>
      <c r="K14" s="99">
        <v>9</v>
      </c>
      <c r="L14" s="98">
        <v>0</v>
      </c>
      <c r="M14" s="99">
        <v>10</v>
      </c>
      <c r="N14" s="98">
        <v>0</v>
      </c>
      <c r="O14" s="98">
        <v>0</v>
      </c>
      <c r="P14" s="98">
        <v>0</v>
      </c>
      <c r="Q14" s="99">
        <v>22</v>
      </c>
      <c r="R14" s="99">
        <v>61</v>
      </c>
      <c r="S14" s="98">
        <v>0</v>
      </c>
      <c r="T14" s="98">
        <v>0</v>
      </c>
      <c r="U14" s="99">
        <v>152</v>
      </c>
      <c r="V14" s="99">
        <v>61</v>
      </c>
      <c r="W14" s="99">
        <v>91</v>
      </c>
      <c r="X14" s="98">
        <v>12</v>
      </c>
      <c r="Y14" s="99">
        <v>4</v>
      </c>
      <c r="Z14" s="99">
        <v>2</v>
      </c>
      <c r="AA14" s="99">
        <v>6</v>
      </c>
      <c r="AB14" s="99">
        <v>11</v>
      </c>
      <c r="AC14" s="99">
        <v>2</v>
      </c>
      <c r="AD14" s="95" t="s">
        <v>454</v>
      </c>
      <c r="AE14" s="157">
        <v>2021</v>
      </c>
      <c r="AF14" s="99">
        <v>12</v>
      </c>
      <c r="AG14" s="98">
        <v>0</v>
      </c>
      <c r="AH14" s="98">
        <v>0</v>
      </c>
      <c r="AI14" s="98">
        <v>0</v>
      </c>
      <c r="AJ14" s="99">
        <v>39</v>
      </c>
      <c r="AK14" s="99">
        <v>64</v>
      </c>
      <c r="AL14" s="98">
        <v>0</v>
      </c>
      <c r="AM14" s="98">
        <v>0</v>
      </c>
      <c r="AN14" s="99">
        <v>49</v>
      </c>
      <c r="AO14" s="99">
        <v>49</v>
      </c>
      <c r="AP14" s="99">
        <v>29</v>
      </c>
      <c r="AQ14" s="99">
        <v>15</v>
      </c>
      <c r="AR14" s="99">
        <v>14</v>
      </c>
      <c r="AS14" s="99">
        <v>31</v>
      </c>
      <c r="AT14" s="99">
        <v>20</v>
      </c>
      <c r="AU14" s="99">
        <v>11</v>
      </c>
      <c r="AV14" s="100">
        <v>7.88</v>
      </c>
      <c r="AW14" s="100">
        <v>8.42</v>
      </c>
      <c r="AX14" s="100">
        <v>-0.54</v>
      </c>
      <c r="AY14" s="100">
        <v>32.06</v>
      </c>
      <c r="AZ14" s="100">
        <v>41.29</v>
      </c>
      <c r="BA14" s="100">
        <v>-9.24</v>
      </c>
      <c r="BB14" s="99">
        <v>17</v>
      </c>
      <c r="BC14" s="100">
        <v>3.53</v>
      </c>
      <c r="BD14" s="99">
        <v>9</v>
      </c>
      <c r="BE14" s="100">
        <v>2.43</v>
      </c>
    </row>
    <row r="15" spans="1:57" s="158" customFormat="1" ht="30.75" customHeight="1">
      <c r="A15" s="156"/>
      <c r="B15" s="95" t="s">
        <v>458</v>
      </c>
      <c r="C15" s="157">
        <v>2022</v>
      </c>
      <c r="D15" s="99">
        <v>191</v>
      </c>
      <c r="E15" s="99">
        <v>89</v>
      </c>
      <c r="F15" s="99">
        <v>102</v>
      </c>
      <c r="G15" s="379">
        <v>6</v>
      </c>
      <c r="H15" s="99">
        <v>9</v>
      </c>
      <c r="I15" s="99">
        <v>4</v>
      </c>
      <c r="J15" s="99">
        <v>22</v>
      </c>
      <c r="K15" s="99">
        <v>16</v>
      </c>
      <c r="L15" s="98">
        <v>9</v>
      </c>
      <c r="M15" s="99">
        <v>24</v>
      </c>
      <c r="N15" s="98">
        <v>0</v>
      </c>
      <c r="O15" s="98">
        <v>0</v>
      </c>
      <c r="P15" s="98">
        <v>0</v>
      </c>
      <c r="Q15" s="99">
        <v>36</v>
      </c>
      <c r="R15" s="99">
        <v>65</v>
      </c>
      <c r="S15" s="98">
        <v>0</v>
      </c>
      <c r="T15" s="98">
        <v>0</v>
      </c>
      <c r="U15" s="99">
        <v>131</v>
      </c>
      <c r="V15" s="99">
        <v>63</v>
      </c>
      <c r="W15" s="99">
        <v>68</v>
      </c>
      <c r="X15" s="98">
        <v>5</v>
      </c>
      <c r="Y15" s="99">
        <v>7</v>
      </c>
      <c r="Z15" s="99">
        <v>3</v>
      </c>
      <c r="AA15" s="99">
        <v>10</v>
      </c>
      <c r="AB15" s="99">
        <v>3</v>
      </c>
      <c r="AC15" s="99">
        <v>1</v>
      </c>
      <c r="AD15" s="95" t="s">
        <v>458</v>
      </c>
      <c r="AE15" s="157">
        <v>2022</v>
      </c>
      <c r="AF15" s="99">
        <v>25</v>
      </c>
      <c r="AG15" s="98">
        <v>0</v>
      </c>
      <c r="AH15" s="98">
        <v>1</v>
      </c>
      <c r="AI15" s="98">
        <v>0</v>
      </c>
      <c r="AJ15" s="99">
        <v>21</v>
      </c>
      <c r="AK15" s="99">
        <v>55</v>
      </c>
      <c r="AL15" s="98">
        <v>0</v>
      </c>
      <c r="AM15" s="98">
        <v>0</v>
      </c>
      <c r="AN15" s="99">
        <v>62</v>
      </c>
      <c r="AO15" s="99">
        <v>62</v>
      </c>
      <c r="AP15" s="99">
        <v>39</v>
      </c>
      <c r="AQ15" s="99">
        <v>13</v>
      </c>
      <c r="AR15" s="99">
        <v>26</v>
      </c>
      <c r="AS15" s="99">
        <v>49</v>
      </c>
      <c r="AT15" s="99">
        <v>27</v>
      </c>
      <c r="AU15" s="99">
        <v>22</v>
      </c>
      <c r="AV15" s="100">
        <v>10.57</v>
      </c>
      <c r="AW15" s="100">
        <v>13.29</v>
      </c>
      <c r="AX15" s="100">
        <v>-2.71</v>
      </c>
      <c r="AY15" s="100">
        <v>51.79</v>
      </c>
      <c r="AZ15" s="100">
        <v>35.52</v>
      </c>
      <c r="BA15" s="100">
        <v>16.27</v>
      </c>
      <c r="BB15" s="99">
        <v>28</v>
      </c>
      <c r="BC15" s="100">
        <v>7.59</v>
      </c>
      <c r="BD15" s="99">
        <v>5</v>
      </c>
      <c r="BE15" s="100">
        <v>1.36</v>
      </c>
    </row>
    <row r="16" spans="1:57" s="158" customFormat="1" ht="30.75" customHeight="1">
      <c r="A16" s="156"/>
      <c r="B16" s="165"/>
      <c r="C16" s="166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59"/>
      <c r="V16" s="161"/>
      <c r="W16" s="161"/>
      <c r="X16" s="160"/>
      <c r="Y16" s="160"/>
      <c r="Z16" s="160"/>
      <c r="AA16" s="160"/>
      <c r="AB16" s="160"/>
      <c r="AC16" s="160"/>
      <c r="AD16" s="165"/>
      <c r="AE16" s="166"/>
      <c r="AF16" s="160"/>
      <c r="AG16" s="160"/>
      <c r="AH16" s="161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2"/>
      <c r="AW16" s="162"/>
      <c r="AX16" s="162"/>
      <c r="AY16" s="162"/>
      <c r="AZ16" s="162"/>
      <c r="BA16" s="162"/>
      <c r="BB16" s="160"/>
      <c r="BC16" s="163"/>
      <c r="BD16" s="160"/>
      <c r="BE16" s="163"/>
    </row>
    <row r="17" spans="1:57" s="158" customFormat="1" ht="30.75" customHeight="1">
      <c r="A17" s="156"/>
      <c r="B17" s="165"/>
      <c r="C17" s="166"/>
      <c r="D17" s="159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59"/>
      <c r="V17" s="161"/>
      <c r="W17" s="161"/>
      <c r="X17" s="160"/>
      <c r="Y17" s="160"/>
      <c r="Z17" s="160"/>
      <c r="AA17" s="160"/>
      <c r="AB17" s="160"/>
      <c r="AC17" s="160"/>
      <c r="AD17" s="165"/>
      <c r="AE17" s="166"/>
      <c r="AF17" s="160"/>
      <c r="AG17" s="160"/>
      <c r="AH17" s="161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2"/>
      <c r="AW17" s="162"/>
      <c r="AX17" s="162"/>
      <c r="AY17" s="162"/>
      <c r="AZ17" s="162"/>
      <c r="BA17" s="162"/>
      <c r="BB17" s="160"/>
      <c r="BC17" s="163"/>
      <c r="BD17" s="160"/>
      <c r="BE17" s="163"/>
    </row>
    <row r="18" spans="1:57" s="158" customFormat="1" ht="30.75" customHeight="1">
      <c r="A18" s="156"/>
      <c r="B18" s="165"/>
      <c r="C18" s="166"/>
      <c r="D18" s="159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59"/>
      <c r="V18" s="161"/>
      <c r="W18" s="161"/>
      <c r="X18" s="160"/>
      <c r="Y18" s="160"/>
      <c r="Z18" s="160"/>
      <c r="AA18" s="160"/>
      <c r="AB18" s="160"/>
      <c r="AC18" s="160"/>
      <c r="AD18" s="165"/>
      <c r="AE18" s="166"/>
      <c r="AF18" s="160"/>
      <c r="AG18" s="160"/>
      <c r="AH18" s="161"/>
      <c r="AI18" s="160"/>
      <c r="AJ18" s="160"/>
      <c r="AK18" s="160"/>
      <c r="AL18" s="160"/>
      <c r="AM18" s="160"/>
      <c r="AN18" s="160"/>
      <c r="AO18" s="160"/>
      <c r="AP18" s="160"/>
      <c r="AQ18" s="160"/>
      <c r="AR18" s="160"/>
      <c r="AS18" s="160"/>
      <c r="AT18" s="160"/>
      <c r="AU18" s="160"/>
      <c r="AV18" s="162"/>
      <c r="AW18" s="162"/>
      <c r="AX18" s="162"/>
      <c r="AY18" s="162"/>
      <c r="AZ18" s="162"/>
      <c r="BA18" s="162"/>
      <c r="BB18" s="160"/>
      <c r="BC18" s="163"/>
      <c r="BD18" s="160"/>
      <c r="BE18" s="163"/>
    </row>
    <row r="19" spans="1:57" s="158" customFormat="1" ht="30.75" customHeight="1">
      <c r="A19" s="156"/>
      <c r="B19" s="165"/>
      <c r="C19" s="166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59"/>
      <c r="V19" s="161"/>
      <c r="W19" s="161"/>
      <c r="X19" s="160"/>
      <c r="Y19" s="160"/>
      <c r="Z19" s="160"/>
      <c r="AA19" s="160"/>
      <c r="AB19" s="160"/>
      <c r="AC19" s="160"/>
      <c r="AD19" s="165"/>
      <c r="AE19" s="166"/>
      <c r="AF19" s="160"/>
      <c r="AG19" s="160"/>
      <c r="AH19" s="161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2"/>
      <c r="AW19" s="162"/>
      <c r="AX19" s="162"/>
      <c r="AY19" s="162"/>
      <c r="AZ19" s="162"/>
      <c r="BA19" s="162"/>
      <c r="BB19" s="160"/>
      <c r="BC19" s="163"/>
      <c r="BD19" s="160"/>
      <c r="BE19" s="163"/>
    </row>
    <row r="20" spans="1:57" s="158" customFormat="1" ht="30.75" customHeight="1">
      <c r="A20" s="156"/>
      <c r="B20" s="165"/>
      <c r="C20" s="166"/>
      <c r="D20" s="159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59"/>
      <c r="V20" s="161"/>
      <c r="W20" s="161"/>
      <c r="X20" s="160"/>
      <c r="Y20" s="160"/>
      <c r="Z20" s="160"/>
      <c r="AA20" s="160"/>
      <c r="AB20" s="160"/>
      <c r="AC20" s="160"/>
      <c r="AD20" s="165"/>
      <c r="AE20" s="166"/>
      <c r="AF20" s="160"/>
      <c r="AG20" s="160"/>
      <c r="AH20" s="161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2"/>
      <c r="AW20" s="162"/>
      <c r="AX20" s="162"/>
      <c r="AY20" s="162"/>
      <c r="AZ20" s="162"/>
      <c r="BA20" s="162"/>
      <c r="BB20" s="160"/>
      <c r="BC20" s="163"/>
      <c r="BD20" s="160"/>
      <c r="BE20" s="163"/>
    </row>
    <row r="21" spans="1:57" s="158" customFormat="1" ht="30.75" customHeight="1">
      <c r="A21" s="156"/>
      <c r="B21" s="165"/>
      <c r="C21" s="166"/>
      <c r="D21" s="159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59"/>
      <c r="V21" s="161"/>
      <c r="W21" s="161"/>
      <c r="X21" s="160"/>
      <c r="Y21" s="160"/>
      <c r="Z21" s="160"/>
      <c r="AA21" s="160"/>
      <c r="AB21" s="160"/>
      <c r="AC21" s="160"/>
      <c r="AD21" s="165"/>
      <c r="AE21" s="166"/>
      <c r="AF21" s="160"/>
      <c r="AG21" s="160"/>
      <c r="AH21" s="161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2"/>
      <c r="AW21" s="162"/>
      <c r="AX21" s="162"/>
      <c r="AY21" s="162"/>
      <c r="AZ21" s="162"/>
      <c r="BA21" s="162"/>
      <c r="BB21" s="160"/>
      <c r="BC21" s="163"/>
      <c r="BD21" s="160"/>
      <c r="BE21" s="163"/>
    </row>
    <row r="22" spans="1:57" s="158" customFormat="1" ht="30.75" customHeight="1">
      <c r="A22" s="156"/>
      <c r="B22" s="165"/>
      <c r="C22" s="166"/>
      <c r="D22" s="159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59"/>
      <c r="V22" s="161"/>
      <c r="W22" s="161"/>
      <c r="X22" s="160"/>
      <c r="Y22" s="160"/>
      <c r="Z22" s="160"/>
      <c r="AA22" s="160"/>
      <c r="AB22" s="160"/>
      <c r="AC22" s="160"/>
      <c r="AD22" s="165"/>
      <c r="AE22" s="166"/>
      <c r="AF22" s="160"/>
      <c r="AG22" s="160"/>
      <c r="AH22" s="161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2"/>
      <c r="AW22" s="162"/>
      <c r="AX22" s="162"/>
      <c r="AY22" s="162"/>
      <c r="AZ22" s="162"/>
      <c r="BA22" s="162"/>
      <c r="BB22" s="160"/>
      <c r="BC22" s="163"/>
      <c r="BD22" s="160"/>
      <c r="BE22" s="163"/>
    </row>
    <row r="23" spans="1:57" s="158" customFormat="1" ht="30.75" customHeight="1">
      <c r="A23" s="156"/>
      <c r="B23" s="165"/>
      <c r="C23" s="166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59"/>
      <c r="V23" s="161"/>
      <c r="W23" s="161"/>
      <c r="X23" s="160"/>
      <c r="Y23" s="160"/>
      <c r="Z23" s="160"/>
      <c r="AA23" s="160"/>
      <c r="AB23" s="160"/>
      <c r="AC23" s="160"/>
      <c r="AD23" s="165"/>
      <c r="AE23" s="166"/>
      <c r="AF23" s="160"/>
      <c r="AG23" s="160"/>
      <c r="AH23" s="160"/>
      <c r="AI23" s="160"/>
      <c r="AJ23" s="160"/>
      <c r="AK23" s="160"/>
      <c r="AL23" s="160"/>
      <c r="AM23" s="160"/>
      <c r="AN23" s="160"/>
      <c r="AO23" s="160"/>
      <c r="AP23" s="160"/>
      <c r="AQ23" s="160"/>
      <c r="AR23" s="160"/>
      <c r="AS23" s="160"/>
      <c r="AT23" s="160"/>
      <c r="AU23" s="160"/>
      <c r="AV23" s="162"/>
      <c r="AW23" s="162"/>
      <c r="AX23" s="162"/>
      <c r="AY23" s="162"/>
      <c r="AZ23" s="162"/>
      <c r="BA23" s="162"/>
      <c r="BB23" s="160"/>
      <c r="BC23" s="163"/>
      <c r="BD23" s="160"/>
      <c r="BE23" s="163"/>
    </row>
    <row r="24" spans="1:57" s="158" customFormat="1" ht="30.75" customHeight="1">
      <c r="A24" s="156"/>
      <c r="B24" s="165"/>
      <c r="C24" s="166"/>
      <c r="D24" s="159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59"/>
      <c r="V24" s="161"/>
      <c r="W24" s="161"/>
      <c r="X24" s="160"/>
      <c r="Y24" s="160"/>
      <c r="Z24" s="160"/>
      <c r="AA24" s="160"/>
      <c r="AB24" s="160"/>
      <c r="AC24" s="160"/>
      <c r="AD24" s="165"/>
      <c r="AE24" s="166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2"/>
      <c r="AW24" s="162"/>
      <c r="AX24" s="162"/>
      <c r="AY24" s="162"/>
      <c r="AZ24" s="162"/>
      <c r="BA24" s="162"/>
      <c r="BB24" s="160"/>
      <c r="BC24" s="163"/>
      <c r="BD24" s="160"/>
      <c r="BE24" s="163"/>
    </row>
    <row r="25" spans="1:57" s="158" customFormat="1" ht="30.75" customHeight="1">
      <c r="A25" s="156"/>
      <c r="B25" s="165"/>
      <c r="C25" s="166"/>
      <c r="D25" s="159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59"/>
      <c r="V25" s="160"/>
      <c r="W25" s="160"/>
      <c r="X25" s="160"/>
      <c r="Y25" s="160"/>
      <c r="Z25" s="160"/>
      <c r="AA25" s="160"/>
      <c r="AB25" s="160"/>
      <c r="AC25" s="160"/>
      <c r="AD25" s="165"/>
      <c r="AE25" s="166"/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2"/>
      <c r="AW25" s="162"/>
      <c r="AX25" s="162"/>
      <c r="AY25" s="162"/>
      <c r="AZ25" s="162"/>
      <c r="BA25" s="162"/>
      <c r="BB25" s="160"/>
      <c r="BC25" s="163"/>
      <c r="BD25" s="160"/>
      <c r="BE25" s="163"/>
    </row>
    <row r="26" spans="1:57" s="158" customFormat="1" ht="30.75" customHeight="1">
      <c r="A26" s="167"/>
      <c r="B26" s="168"/>
      <c r="C26" s="169"/>
      <c r="D26" s="159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1"/>
      <c r="V26" s="170"/>
      <c r="W26" s="170"/>
      <c r="X26" s="170"/>
      <c r="Y26" s="170"/>
      <c r="Z26" s="170"/>
      <c r="AA26" s="170"/>
      <c r="AB26" s="170"/>
      <c r="AC26" s="170"/>
      <c r="AD26" s="168"/>
      <c r="AE26" s="169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2"/>
      <c r="AW26" s="172"/>
      <c r="AX26" s="172"/>
      <c r="AY26" s="172"/>
      <c r="AZ26" s="172"/>
      <c r="BA26" s="172"/>
      <c r="BB26" s="170"/>
      <c r="BC26" s="173"/>
      <c r="BD26" s="170"/>
      <c r="BE26" s="173"/>
    </row>
    <row r="27" spans="1:57" ht="13.5" customHeight="1">
      <c r="A27" s="393" t="s">
        <v>53</v>
      </c>
      <c r="B27" s="393"/>
      <c r="C27" s="393"/>
      <c r="D27" s="393"/>
      <c r="E27" s="393"/>
      <c r="F27" s="57"/>
      <c r="G27" s="57"/>
      <c r="H27" s="57"/>
      <c r="I27" s="57"/>
      <c r="J27" s="174"/>
      <c r="K27" s="174"/>
      <c r="L27" s="174"/>
      <c r="M27" s="174"/>
      <c r="N27" s="175"/>
      <c r="O27" s="176"/>
      <c r="P27" s="176"/>
      <c r="Q27" s="177"/>
      <c r="R27" s="177"/>
      <c r="S27" s="177"/>
      <c r="T27" s="177"/>
      <c r="U27" s="178"/>
      <c r="V27" s="178"/>
      <c r="W27" s="178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</row>
    <row r="28" spans="1:35" ht="18" customHeight="1">
      <c r="A28" s="58" t="s">
        <v>138</v>
      </c>
      <c r="B28" s="58"/>
      <c r="C28" s="56"/>
      <c r="D28" s="57"/>
      <c r="E28" s="57"/>
      <c r="F28" s="57"/>
      <c r="G28" s="57"/>
      <c r="H28" s="57"/>
      <c r="I28" s="57"/>
      <c r="J28" s="121"/>
      <c r="K28" s="121"/>
      <c r="L28" s="121"/>
      <c r="M28" s="121"/>
      <c r="N28" s="121"/>
      <c r="O28" s="176"/>
      <c r="P28" s="176"/>
      <c r="Q28" s="180"/>
      <c r="R28" s="180"/>
      <c r="S28" s="180"/>
      <c r="T28" s="180"/>
      <c r="U28" s="181"/>
      <c r="V28" s="181"/>
      <c r="W28" s="181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</row>
    <row r="29" spans="1:35" ht="18.75" customHeight="1">
      <c r="A29" s="58" t="s">
        <v>139</v>
      </c>
      <c r="B29" s="58"/>
      <c r="C29" s="56"/>
      <c r="D29" s="57"/>
      <c r="E29" s="57"/>
      <c r="F29" s="57"/>
      <c r="G29" s="57"/>
      <c r="H29" s="57"/>
      <c r="I29" s="57"/>
      <c r="J29" s="121"/>
      <c r="K29" s="174"/>
      <c r="L29" s="174"/>
      <c r="M29" s="174"/>
      <c r="N29" s="175"/>
      <c r="O29" s="176"/>
      <c r="P29" s="176"/>
      <c r="Q29" s="180"/>
      <c r="R29" s="180"/>
      <c r="S29" s="180"/>
      <c r="T29" s="180"/>
      <c r="U29" s="181"/>
      <c r="V29" s="181"/>
      <c r="W29" s="181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</row>
    <row r="30" spans="1:16" ht="19.5" customHeight="1">
      <c r="A30" s="114" t="s">
        <v>140</v>
      </c>
      <c r="B30" s="114"/>
      <c r="C30" s="56"/>
      <c r="D30" s="115"/>
      <c r="E30" s="115"/>
      <c r="F30" s="115"/>
      <c r="G30" s="115"/>
      <c r="H30" s="115"/>
      <c r="I30" s="115"/>
      <c r="J30" s="182"/>
      <c r="K30" s="182"/>
      <c r="L30" s="182"/>
      <c r="M30" s="182"/>
      <c r="N30" s="182"/>
      <c r="O30" s="182"/>
      <c r="P30" s="182"/>
    </row>
    <row r="31" spans="1:16" ht="19.5" customHeight="1">
      <c r="A31" s="114" t="s">
        <v>205</v>
      </c>
      <c r="B31" s="114"/>
      <c r="C31" s="56"/>
      <c r="D31" s="115"/>
      <c r="E31" s="115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</sheetData>
  <sheetProtection selectLockedCells="1" selectUnlockedCells="1"/>
  <mergeCells count="45">
    <mergeCell ref="A1:B1"/>
    <mergeCell ref="AB1:AC1"/>
    <mergeCell ref="AD1:AE1"/>
    <mergeCell ref="BD1:BE1"/>
    <mergeCell ref="A2:N2"/>
    <mergeCell ref="O2:AC2"/>
    <mergeCell ref="AD2:AQ2"/>
    <mergeCell ref="AR2:BE2"/>
    <mergeCell ref="A3:C3"/>
    <mergeCell ref="AA3:AC3"/>
    <mergeCell ref="AD3:AE3"/>
    <mergeCell ref="BC3:BE3"/>
    <mergeCell ref="A4:C6"/>
    <mergeCell ref="D4:O4"/>
    <mergeCell ref="P4:T4"/>
    <mergeCell ref="U4:AC4"/>
    <mergeCell ref="AD4:AE6"/>
    <mergeCell ref="H5:P5"/>
    <mergeCell ref="AN4:AO5"/>
    <mergeCell ref="AF4:AM4"/>
    <mergeCell ref="AF5:AI5"/>
    <mergeCell ref="AJ5:AJ6"/>
    <mergeCell ref="AK5:AK6"/>
    <mergeCell ref="AL5:AL6"/>
    <mergeCell ref="AM5:AM6"/>
    <mergeCell ref="AY4:AY6"/>
    <mergeCell ref="AZ4:AZ6"/>
    <mergeCell ref="BA4:BA6"/>
    <mergeCell ref="BB4:BC5"/>
    <mergeCell ref="BD4:BE5"/>
    <mergeCell ref="AP4:AR5"/>
    <mergeCell ref="AS4:AU5"/>
    <mergeCell ref="AV4:AV6"/>
    <mergeCell ref="AW4:AW6"/>
    <mergeCell ref="AX4:AX6"/>
    <mergeCell ref="A27:E27"/>
    <mergeCell ref="S5:S6"/>
    <mergeCell ref="T5:T6"/>
    <mergeCell ref="U5:W5"/>
    <mergeCell ref="X5:X6"/>
    <mergeCell ref="Y5:AC5"/>
    <mergeCell ref="D5:F5"/>
    <mergeCell ref="G5:G6"/>
    <mergeCell ref="Q5:Q6"/>
    <mergeCell ref="R5:R6"/>
  </mergeCells>
  <printOptions horizontalCentered="1"/>
  <pageMargins left="0.39375" right="0.39375" top="0.5902777777777778" bottom="0.39375" header="0.5118055555555555" footer="0.5118055555555555"/>
  <pageSetup horizontalDpi="300" verticalDpi="300" orientation="portrait" pageOrder="overThenDown" paperSize="9" scale="82" r:id="rId1"/>
  <colBreaks count="3" manualBreakCount="3">
    <brk id="14" max="65535" man="1"/>
    <brk id="29" max="65535" man="1"/>
    <brk id="4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8"/>
  <sheetViews>
    <sheetView zoomScalePageLayoutView="0" workbookViewId="0" topLeftCell="A1">
      <pane ySplit="5" topLeftCell="A66" activePane="bottomLeft" state="frozen"/>
      <selection pane="topLeft" activeCell="A1" sqref="A1"/>
      <selection pane="bottomLeft" activeCell="D74" sqref="D74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6.10546875" style="115" customWidth="1"/>
    <col min="6" max="7" width="4.77734375" style="115" customWidth="1"/>
    <col min="8" max="14" width="5.10546875" style="115" customWidth="1"/>
    <col min="15" max="23" width="5.77734375" style="115" customWidth="1"/>
    <col min="24" max="24" width="5.10546875" style="115" customWidth="1"/>
    <col min="25" max="25" width="4.99609375" style="115" customWidth="1"/>
    <col min="26" max="26" width="6.10546875" style="115" customWidth="1"/>
    <col min="27" max="16384" width="7.77734375" style="115" customWidth="1"/>
  </cols>
  <sheetData>
    <row r="1" spans="1:26" s="59" customFormat="1" ht="15.75" customHeight="1">
      <c r="A1" s="183" t="s">
        <v>206</v>
      </c>
      <c r="B1" s="183"/>
      <c r="C1" s="184"/>
      <c r="D1" s="184"/>
      <c r="P1" s="185"/>
      <c r="Z1" s="186" t="s">
        <v>207</v>
      </c>
    </row>
    <row r="2" spans="1:25" s="189" customFormat="1" ht="21" customHeight="1">
      <c r="A2" s="187"/>
      <c r="B2" s="454" t="s">
        <v>208</v>
      </c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188"/>
      <c r="N2" s="188"/>
      <c r="P2" s="454" t="s">
        <v>209</v>
      </c>
      <c r="Q2" s="454"/>
      <c r="R2" s="454"/>
      <c r="S2" s="454"/>
      <c r="T2" s="454"/>
      <c r="U2" s="454"/>
      <c r="V2" s="454"/>
      <c r="W2" s="454"/>
      <c r="X2" s="454"/>
      <c r="Y2" s="454"/>
    </row>
    <row r="3" spans="1:26" s="59" customFormat="1" ht="15.75" customHeight="1">
      <c r="A3" s="190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7.75" customHeight="1">
      <c r="A4" s="455" t="s">
        <v>210</v>
      </c>
      <c r="B4" s="455"/>
      <c r="C4" s="456" t="s">
        <v>211</v>
      </c>
      <c r="D4" s="456"/>
      <c r="E4" s="196" t="s">
        <v>212</v>
      </c>
      <c r="F4" s="196" t="s">
        <v>213</v>
      </c>
      <c r="G4" s="196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7.5" customHeight="1" thickBot="1">
      <c r="A5" s="457" t="s">
        <v>234</v>
      </c>
      <c r="B5" s="457"/>
      <c r="C5" s="458" t="s">
        <v>235</v>
      </c>
      <c r="D5" s="458"/>
      <c r="E5" s="200" t="s">
        <v>236</v>
      </c>
      <c r="F5" s="201" t="s">
        <v>237</v>
      </c>
      <c r="G5" s="201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4" customFormat="1" ht="9" customHeight="1" hidden="1">
      <c r="A6" s="204"/>
      <c r="B6" s="195"/>
      <c r="C6" s="205"/>
      <c r="D6" s="195"/>
      <c r="E6" s="204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  <c r="Q6" s="207"/>
      <c r="R6" s="207"/>
      <c r="S6" s="207"/>
      <c r="T6" s="207"/>
      <c r="U6" s="207"/>
      <c r="V6" s="207"/>
      <c r="W6" s="207"/>
      <c r="X6" s="207"/>
      <c r="Y6" s="207"/>
      <c r="Z6" s="207"/>
    </row>
    <row r="7" spans="1:26" s="183" customFormat="1" ht="19.5" customHeight="1" hidden="1">
      <c r="A7" s="452" t="s">
        <v>32</v>
      </c>
      <c r="B7" s="453">
        <v>2001</v>
      </c>
      <c r="C7" s="208" t="s">
        <v>86</v>
      </c>
      <c r="D7" s="209" t="s">
        <v>102</v>
      </c>
      <c r="E7" s="210">
        <f aca="true" t="shared" si="0" ref="E7:Z7">SUM(E8:E9)</f>
        <v>3400</v>
      </c>
      <c r="F7" s="210">
        <f t="shared" si="0"/>
        <v>285</v>
      </c>
      <c r="G7" s="210">
        <f t="shared" si="0"/>
        <v>240</v>
      </c>
      <c r="H7" s="210">
        <f t="shared" si="0"/>
        <v>242</v>
      </c>
      <c r="I7" s="210">
        <f t="shared" si="0"/>
        <v>258</v>
      </c>
      <c r="J7" s="210">
        <f t="shared" si="0"/>
        <v>284</v>
      </c>
      <c r="K7" s="210">
        <f t="shared" si="0"/>
        <v>290</v>
      </c>
      <c r="L7" s="210">
        <f t="shared" si="0"/>
        <v>311</v>
      </c>
      <c r="M7" s="210">
        <f t="shared" si="0"/>
        <v>340</v>
      </c>
      <c r="N7" s="210">
        <f t="shared" si="0"/>
        <v>311</v>
      </c>
      <c r="O7" s="210">
        <f t="shared" si="0"/>
        <v>209</v>
      </c>
      <c r="P7" s="210">
        <f t="shared" si="0"/>
        <v>143</v>
      </c>
      <c r="Q7" s="210">
        <f t="shared" si="0"/>
        <v>77</v>
      </c>
      <c r="R7" s="210">
        <f t="shared" si="0"/>
        <v>99</v>
      </c>
      <c r="S7" s="210">
        <f t="shared" si="0"/>
        <v>103</v>
      </c>
      <c r="T7" s="210">
        <f t="shared" si="0"/>
        <v>99</v>
      </c>
      <c r="U7" s="210">
        <f t="shared" si="0"/>
        <v>63</v>
      </c>
      <c r="V7" s="210">
        <f t="shared" si="0"/>
        <v>33</v>
      </c>
      <c r="W7" s="210">
        <f t="shared" si="0"/>
        <v>12</v>
      </c>
      <c r="X7" s="210">
        <f t="shared" si="0"/>
        <v>1</v>
      </c>
      <c r="Y7" s="211">
        <f t="shared" si="0"/>
        <v>0</v>
      </c>
      <c r="Z7" s="211">
        <f t="shared" si="0"/>
        <v>0</v>
      </c>
    </row>
    <row r="8" spans="1:26" s="183" customFormat="1" ht="19.5" customHeight="1" hidden="1">
      <c r="A8" s="452"/>
      <c r="B8" s="453"/>
      <c r="C8" s="208" t="s">
        <v>97</v>
      </c>
      <c r="D8" s="209" t="s">
        <v>118</v>
      </c>
      <c r="E8" s="210">
        <f>SUM(F8:Z8)</f>
        <v>1813</v>
      </c>
      <c r="F8" s="210">
        <v>153</v>
      </c>
      <c r="G8" s="210">
        <v>119</v>
      </c>
      <c r="H8" s="210">
        <v>121</v>
      </c>
      <c r="I8" s="210">
        <v>142</v>
      </c>
      <c r="J8" s="210">
        <v>146</v>
      </c>
      <c r="K8" s="210">
        <v>165</v>
      </c>
      <c r="L8" s="210">
        <v>162</v>
      </c>
      <c r="M8" s="210">
        <v>209</v>
      </c>
      <c r="N8" s="210">
        <v>182</v>
      </c>
      <c r="O8" s="210">
        <v>115</v>
      </c>
      <c r="P8" s="210">
        <v>79</v>
      </c>
      <c r="Q8" s="210">
        <v>43</v>
      </c>
      <c r="R8" s="210">
        <v>46</v>
      </c>
      <c r="S8" s="210">
        <v>45</v>
      </c>
      <c r="T8" s="210">
        <v>39</v>
      </c>
      <c r="U8" s="210">
        <v>27</v>
      </c>
      <c r="V8" s="210">
        <v>14</v>
      </c>
      <c r="W8" s="210">
        <v>6</v>
      </c>
      <c r="X8" s="211">
        <v>0</v>
      </c>
      <c r="Y8" s="211">
        <v>0</v>
      </c>
      <c r="Z8" s="211">
        <v>0</v>
      </c>
    </row>
    <row r="9" spans="1:26" s="183" customFormat="1" ht="19.5" customHeight="1" hidden="1">
      <c r="A9" s="452"/>
      <c r="B9" s="453"/>
      <c r="C9" s="208" t="s">
        <v>98</v>
      </c>
      <c r="D9" s="209" t="s">
        <v>119</v>
      </c>
      <c r="E9" s="210">
        <f>SUM(F9:Z9)</f>
        <v>1587</v>
      </c>
      <c r="F9" s="210">
        <v>132</v>
      </c>
      <c r="G9" s="210">
        <v>121</v>
      </c>
      <c r="H9" s="210">
        <v>121</v>
      </c>
      <c r="I9" s="210">
        <v>116</v>
      </c>
      <c r="J9" s="210">
        <v>138</v>
      </c>
      <c r="K9" s="210">
        <v>125</v>
      </c>
      <c r="L9" s="210">
        <v>149</v>
      </c>
      <c r="M9" s="210">
        <v>131</v>
      </c>
      <c r="N9" s="210">
        <v>129</v>
      </c>
      <c r="O9" s="210">
        <v>94</v>
      </c>
      <c r="P9" s="210">
        <v>64</v>
      </c>
      <c r="Q9" s="210">
        <v>34</v>
      </c>
      <c r="R9" s="210">
        <v>53</v>
      </c>
      <c r="S9" s="210">
        <v>58</v>
      </c>
      <c r="T9" s="210">
        <v>60</v>
      </c>
      <c r="U9" s="210">
        <v>36</v>
      </c>
      <c r="V9" s="210">
        <v>19</v>
      </c>
      <c r="W9" s="210">
        <v>6</v>
      </c>
      <c r="X9" s="210">
        <v>1</v>
      </c>
      <c r="Y9" s="211">
        <v>0</v>
      </c>
      <c r="Z9" s="211">
        <v>0</v>
      </c>
    </row>
    <row r="10" spans="1:26" s="183" customFormat="1" ht="8.25" customHeight="1" hidden="1">
      <c r="A10" s="212"/>
      <c r="B10" s="29"/>
      <c r="C10" s="208"/>
      <c r="D10" s="209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1"/>
      <c r="Z10" s="211"/>
    </row>
    <row r="11" spans="1:26" s="183" customFormat="1" ht="19.5" customHeight="1" hidden="1">
      <c r="A11" s="452" t="s">
        <v>33</v>
      </c>
      <c r="B11" s="453">
        <v>2002</v>
      </c>
      <c r="C11" s="208" t="s">
        <v>86</v>
      </c>
      <c r="D11" s="209" t="s">
        <v>102</v>
      </c>
      <c r="E11" s="210">
        <f aca="true" t="shared" si="1" ref="E11:Z11">SUM(E12:E13)</f>
        <v>3441</v>
      </c>
      <c r="F11" s="210">
        <f t="shared" si="1"/>
        <v>284</v>
      </c>
      <c r="G11" s="210">
        <f t="shared" si="1"/>
        <v>229</v>
      </c>
      <c r="H11" s="210">
        <f t="shared" si="1"/>
        <v>245</v>
      </c>
      <c r="I11" s="210">
        <f t="shared" si="1"/>
        <v>257</v>
      </c>
      <c r="J11" s="210">
        <f t="shared" si="1"/>
        <v>298</v>
      </c>
      <c r="K11" s="210">
        <f t="shared" si="1"/>
        <v>279</v>
      </c>
      <c r="L11" s="210">
        <f t="shared" si="1"/>
        <v>296</v>
      </c>
      <c r="M11" s="210">
        <f t="shared" si="1"/>
        <v>362</v>
      </c>
      <c r="N11" s="210">
        <f t="shared" si="1"/>
        <v>313</v>
      </c>
      <c r="O11" s="210">
        <f t="shared" si="1"/>
        <v>236</v>
      </c>
      <c r="P11" s="210">
        <f t="shared" si="1"/>
        <v>141</v>
      </c>
      <c r="Q11" s="210">
        <f t="shared" si="1"/>
        <v>90</v>
      </c>
      <c r="R11" s="210">
        <f t="shared" si="1"/>
        <v>93</v>
      </c>
      <c r="S11" s="210">
        <f t="shared" si="1"/>
        <v>111</v>
      </c>
      <c r="T11" s="210">
        <f t="shared" si="1"/>
        <v>90</v>
      </c>
      <c r="U11" s="210">
        <f t="shared" si="1"/>
        <v>68</v>
      </c>
      <c r="V11" s="210">
        <f t="shared" si="1"/>
        <v>31</v>
      </c>
      <c r="W11" s="210">
        <f t="shared" si="1"/>
        <v>15</v>
      </c>
      <c r="X11" s="210">
        <f t="shared" si="1"/>
        <v>2</v>
      </c>
      <c r="Y11" s="210">
        <f t="shared" si="1"/>
        <v>1</v>
      </c>
      <c r="Z11" s="211">
        <f t="shared" si="1"/>
        <v>0</v>
      </c>
    </row>
    <row r="12" spans="1:26" s="183" customFormat="1" ht="19.5" customHeight="1" hidden="1">
      <c r="A12" s="452"/>
      <c r="B12" s="453"/>
      <c r="C12" s="208" t="s">
        <v>97</v>
      </c>
      <c r="D12" s="209" t="s">
        <v>118</v>
      </c>
      <c r="E12" s="210">
        <f>SUM(F12:Z12)</f>
        <v>1830</v>
      </c>
      <c r="F12" s="210">
        <v>151</v>
      </c>
      <c r="G12" s="210">
        <v>120</v>
      </c>
      <c r="H12" s="210">
        <v>121</v>
      </c>
      <c r="I12" s="210">
        <v>143</v>
      </c>
      <c r="J12" s="210">
        <v>147</v>
      </c>
      <c r="K12" s="210">
        <v>151</v>
      </c>
      <c r="L12" s="210">
        <v>155</v>
      </c>
      <c r="M12" s="210">
        <v>214</v>
      </c>
      <c r="N12" s="210">
        <v>185</v>
      </c>
      <c r="O12" s="210">
        <v>135</v>
      </c>
      <c r="P12" s="210">
        <v>79</v>
      </c>
      <c r="Q12" s="210">
        <v>47</v>
      </c>
      <c r="R12" s="210">
        <v>49</v>
      </c>
      <c r="S12" s="210">
        <v>47</v>
      </c>
      <c r="T12" s="210">
        <v>36</v>
      </c>
      <c r="U12" s="210">
        <v>29</v>
      </c>
      <c r="V12" s="210">
        <v>15</v>
      </c>
      <c r="W12" s="210">
        <v>5</v>
      </c>
      <c r="X12" s="211">
        <v>0</v>
      </c>
      <c r="Y12" s="210">
        <v>1</v>
      </c>
      <c r="Z12" s="211">
        <v>0</v>
      </c>
    </row>
    <row r="13" spans="1:26" s="183" customFormat="1" ht="19.5" customHeight="1" hidden="1">
      <c r="A13" s="452"/>
      <c r="B13" s="453"/>
      <c r="C13" s="208" t="s">
        <v>98</v>
      </c>
      <c r="D13" s="209" t="s">
        <v>119</v>
      </c>
      <c r="E13" s="210">
        <f>SUM(F13:Z13)</f>
        <v>1611</v>
      </c>
      <c r="F13" s="210">
        <v>133</v>
      </c>
      <c r="G13" s="210">
        <v>109</v>
      </c>
      <c r="H13" s="210">
        <v>124</v>
      </c>
      <c r="I13" s="210">
        <v>114</v>
      </c>
      <c r="J13" s="210">
        <v>151</v>
      </c>
      <c r="K13" s="210">
        <v>128</v>
      </c>
      <c r="L13" s="210">
        <v>141</v>
      </c>
      <c r="M13" s="210">
        <v>148</v>
      </c>
      <c r="N13" s="210">
        <v>128</v>
      </c>
      <c r="O13" s="210">
        <v>101</v>
      </c>
      <c r="P13" s="210">
        <v>62</v>
      </c>
      <c r="Q13" s="210">
        <v>43</v>
      </c>
      <c r="R13" s="210">
        <v>44</v>
      </c>
      <c r="S13" s="210">
        <v>64</v>
      </c>
      <c r="T13" s="210">
        <v>54</v>
      </c>
      <c r="U13" s="210">
        <v>39</v>
      </c>
      <c r="V13" s="210">
        <v>16</v>
      </c>
      <c r="W13" s="210">
        <v>10</v>
      </c>
      <c r="X13" s="210">
        <v>2</v>
      </c>
      <c r="Y13" s="211">
        <v>0</v>
      </c>
      <c r="Z13" s="211">
        <v>0</v>
      </c>
    </row>
    <row r="14" spans="1:26" s="183" customFormat="1" ht="6" customHeight="1" hidden="1">
      <c r="A14" s="212"/>
      <c r="B14" s="29"/>
      <c r="C14" s="208"/>
      <c r="D14" s="209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1"/>
      <c r="Z14" s="211"/>
    </row>
    <row r="15" spans="1:26" s="183" customFormat="1" ht="19.5" customHeight="1" hidden="1">
      <c r="A15" s="452" t="s">
        <v>34</v>
      </c>
      <c r="B15" s="453">
        <v>2003</v>
      </c>
      <c r="C15" s="208" t="s">
        <v>86</v>
      </c>
      <c r="D15" s="209" t="s">
        <v>102</v>
      </c>
      <c r="E15" s="210">
        <f aca="true" t="shared" si="2" ref="E15:Z15">SUM(E16:E17)</f>
        <v>3389</v>
      </c>
      <c r="F15" s="210">
        <f t="shared" si="2"/>
        <v>284</v>
      </c>
      <c r="G15" s="210">
        <f t="shared" si="2"/>
        <v>219</v>
      </c>
      <c r="H15" s="210">
        <f t="shared" si="2"/>
        <v>231</v>
      </c>
      <c r="I15" s="210">
        <f t="shared" si="2"/>
        <v>236</v>
      </c>
      <c r="J15" s="210">
        <f t="shared" si="2"/>
        <v>306</v>
      </c>
      <c r="K15" s="210">
        <f t="shared" si="2"/>
        <v>259</v>
      </c>
      <c r="L15" s="210">
        <f t="shared" si="2"/>
        <v>288</v>
      </c>
      <c r="M15" s="210">
        <f t="shared" si="2"/>
        <v>329</v>
      </c>
      <c r="N15" s="210">
        <f t="shared" si="2"/>
        <v>311</v>
      </c>
      <c r="O15" s="210">
        <f t="shared" si="2"/>
        <v>264</v>
      </c>
      <c r="P15" s="210">
        <f t="shared" si="2"/>
        <v>169</v>
      </c>
      <c r="Q15" s="210">
        <f t="shared" si="2"/>
        <v>86</v>
      </c>
      <c r="R15" s="210">
        <f t="shared" si="2"/>
        <v>84</v>
      </c>
      <c r="S15" s="210">
        <f t="shared" si="2"/>
        <v>109</v>
      </c>
      <c r="T15" s="210">
        <f t="shared" si="2"/>
        <v>83</v>
      </c>
      <c r="U15" s="210">
        <f t="shared" si="2"/>
        <v>74</v>
      </c>
      <c r="V15" s="210">
        <f t="shared" si="2"/>
        <v>40</v>
      </c>
      <c r="W15" s="210">
        <f t="shared" si="2"/>
        <v>12</v>
      </c>
      <c r="X15" s="210">
        <f t="shared" si="2"/>
        <v>3</v>
      </c>
      <c r="Y15" s="210">
        <f t="shared" si="2"/>
        <v>1</v>
      </c>
      <c r="Z15" s="213">
        <f t="shared" si="2"/>
        <v>1</v>
      </c>
    </row>
    <row r="16" spans="1:26" s="183" customFormat="1" ht="19.5" customHeight="1" hidden="1">
      <c r="A16" s="452"/>
      <c r="B16" s="453"/>
      <c r="C16" s="208" t="s">
        <v>97</v>
      </c>
      <c r="D16" s="209" t="s">
        <v>118</v>
      </c>
      <c r="E16" s="210">
        <f>SUM(F16:Z16)</f>
        <v>1797</v>
      </c>
      <c r="F16" s="210">
        <v>151</v>
      </c>
      <c r="G16" s="210">
        <v>128</v>
      </c>
      <c r="H16" s="210">
        <v>116</v>
      </c>
      <c r="I16" s="210">
        <v>120</v>
      </c>
      <c r="J16" s="210">
        <v>162</v>
      </c>
      <c r="K16" s="210">
        <v>125</v>
      </c>
      <c r="L16" s="210">
        <v>164</v>
      </c>
      <c r="M16" s="210">
        <v>181</v>
      </c>
      <c r="N16" s="210">
        <v>184</v>
      </c>
      <c r="O16" s="210">
        <v>149</v>
      </c>
      <c r="P16" s="210">
        <v>92</v>
      </c>
      <c r="Q16" s="210">
        <v>49</v>
      </c>
      <c r="R16" s="210">
        <v>45</v>
      </c>
      <c r="S16" s="210">
        <v>48</v>
      </c>
      <c r="T16" s="210">
        <v>28</v>
      </c>
      <c r="U16" s="210">
        <v>33</v>
      </c>
      <c r="V16" s="210">
        <v>16</v>
      </c>
      <c r="W16" s="210">
        <v>4</v>
      </c>
      <c r="X16" s="211">
        <v>0</v>
      </c>
      <c r="Y16" s="210">
        <v>1</v>
      </c>
      <c r="Z16" s="213">
        <v>1</v>
      </c>
    </row>
    <row r="17" spans="1:26" s="183" customFormat="1" ht="19.5" customHeight="1" hidden="1">
      <c r="A17" s="452"/>
      <c r="B17" s="453"/>
      <c r="C17" s="208" t="s">
        <v>98</v>
      </c>
      <c r="D17" s="209" t="s">
        <v>119</v>
      </c>
      <c r="E17" s="210">
        <f>SUM(F17:Z17)</f>
        <v>1592</v>
      </c>
      <c r="F17" s="210">
        <v>133</v>
      </c>
      <c r="G17" s="210">
        <v>91</v>
      </c>
      <c r="H17" s="210">
        <v>115</v>
      </c>
      <c r="I17" s="210">
        <v>116</v>
      </c>
      <c r="J17" s="210">
        <v>144</v>
      </c>
      <c r="K17" s="210">
        <v>134</v>
      </c>
      <c r="L17" s="210">
        <v>124</v>
      </c>
      <c r="M17" s="210">
        <v>148</v>
      </c>
      <c r="N17" s="210">
        <v>127</v>
      </c>
      <c r="O17" s="210">
        <v>115</v>
      </c>
      <c r="P17" s="210">
        <v>77</v>
      </c>
      <c r="Q17" s="210">
        <v>37</v>
      </c>
      <c r="R17" s="210">
        <v>39</v>
      </c>
      <c r="S17" s="210">
        <v>61</v>
      </c>
      <c r="T17" s="210">
        <v>55</v>
      </c>
      <c r="U17" s="210">
        <v>41</v>
      </c>
      <c r="V17" s="210">
        <v>24</v>
      </c>
      <c r="W17" s="210">
        <v>8</v>
      </c>
      <c r="X17" s="210">
        <v>3</v>
      </c>
      <c r="Y17" s="211">
        <v>0</v>
      </c>
      <c r="Z17" s="211">
        <v>0</v>
      </c>
    </row>
    <row r="18" spans="1:26" s="183" customFormat="1" ht="7.5" customHeight="1" hidden="1">
      <c r="A18" s="212"/>
      <c r="B18" s="29"/>
      <c r="C18" s="208"/>
      <c r="D18" s="209"/>
      <c r="E18" s="210"/>
      <c r="F18" s="210"/>
      <c r="G18" s="210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1"/>
      <c r="Z18" s="211"/>
    </row>
    <row r="19" spans="1:26" s="183" customFormat="1" ht="19.5" customHeight="1" hidden="1">
      <c r="A19" s="452" t="s">
        <v>35</v>
      </c>
      <c r="B19" s="453">
        <v>2004</v>
      </c>
      <c r="C19" s="208" t="s">
        <v>86</v>
      </c>
      <c r="D19" s="209" t="s">
        <v>102</v>
      </c>
      <c r="E19" s="210">
        <f aca="true" t="shared" si="3" ref="E19:Z19">SUM(E20:E21)</f>
        <v>3373</v>
      </c>
      <c r="F19" s="210">
        <f t="shared" si="3"/>
        <v>254</v>
      </c>
      <c r="G19" s="210">
        <f t="shared" si="3"/>
        <v>236</v>
      </c>
      <c r="H19" s="210">
        <f t="shared" si="3"/>
        <v>205</v>
      </c>
      <c r="I19" s="210">
        <f t="shared" si="3"/>
        <v>245</v>
      </c>
      <c r="J19" s="210">
        <f t="shared" si="3"/>
        <v>308</v>
      </c>
      <c r="K19" s="210">
        <f t="shared" si="3"/>
        <v>263</v>
      </c>
      <c r="L19" s="210">
        <f t="shared" si="3"/>
        <v>286</v>
      </c>
      <c r="M19" s="210">
        <f t="shared" si="3"/>
        <v>296</v>
      </c>
      <c r="N19" s="210">
        <f t="shared" si="3"/>
        <v>324</v>
      </c>
      <c r="O19" s="210">
        <f t="shared" si="3"/>
        <v>277</v>
      </c>
      <c r="P19" s="210">
        <f t="shared" si="3"/>
        <v>193</v>
      </c>
      <c r="Q19" s="210">
        <f t="shared" si="3"/>
        <v>88</v>
      </c>
      <c r="R19" s="210">
        <f t="shared" si="3"/>
        <v>73</v>
      </c>
      <c r="S19" s="210">
        <f t="shared" si="3"/>
        <v>105</v>
      </c>
      <c r="T19" s="210">
        <f t="shared" si="3"/>
        <v>91</v>
      </c>
      <c r="U19" s="210">
        <f t="shared" si="3"/>
        <v>67</v>
      </c>
      <c r="V19" s="210">
        <f t="shared" si="3"/>
        <v>43</v>
      </c>
      <c r="W19" s="210">
        <f t="shared" si="3"/>
        <v>15</v>
      </c>
      <c r="X19" s="210">
        <f t="shared" si="3"/>
        <v>4</v>
      </c>
      <c r="Y19" s="211">
        <f t="shared" si="3"/>
        <v>0</v>
      </c>
      <c r="Z19" s="211">
        <f t="shared" si="3"/>
        <v>0</v>
      </c>
    </row>
    <row r="20" spans="1:26" s="183" customFormat="1" ht="19.5" customHeight="1" hidden="1">
      <c r="A20" s="452"/>
      <c r="B20" s="453"/>
      <c r="C20" s="208" t="s">
        <v>97</v>
      </c>
      <c r="D20" s="209" t="s">
        <v>118</v>
      </c>
      <c r="E20" s="210">
        <f>SUM(F20:Z20)</f>
        <v>1786</v>
      </c>
      <c r="F20" s="210">
        <v>136</v>
      </c>
      <c r="G20" s="210">
        <v>127</v>
      </c>
      <c r="H20" s="210">
        <v>109</v>
      </c>
      <c r="I20" s="210">
        <v>126</v>
      </c>
      <c r="J20" s="210">
        <v>159</v>
      </c>
      <c r="K20" s="210">
        <v>133</v>
      </c>
      <c r="L20" s="210">
        <v>161</v>
      </c>
      <c r="M20" s="210">
        <v>161</v>
      </c>
      <c r="N20" s="210">
        <v>187</v>
      </c>
      <c r="O20" s="210">
        <v>160</v>
      </c>
      <c r="P20" s="210">
        <v>108</v>
      </c>
      <c r="Q20" s="210">
        <v>50</v>
      </c>
      <c r="R20" s="210">
        <v>37</v>
      </c>
      <c r="S20" s="210">
        <v>51</v>
      </c>
      <c r="T20" s="210">
        <v>28</v>
      </c>
      <c r="U20" s="210">
        <v>31</v>
      </c>
      <c r="V20" s="210">
        <v>15</v>
      </c>
      <c r="W20" s="210">
        <v>6</v>
      </c>
      <c r="X20" s="213">
        <v>1</v>
      </c>
      <c r="Y20" s="211">
        <v>0</v>
      </c>
      <c r="Z20" s="211">
        <v>0</v>
      </c>
    </row>
    <row r="21" spans="1:26" s="183" customFormat="1" ht="19.5" customHeight="1" hidden="1">
      <c r="A21" s="452"/>
      <c r="B21" s="453"/>
      <c r="C21" s="208" t="s">
        <v>98</v>
      </c>
      <c r="D21" s="209" t="s">
        <v>119</v>
      </c>
      <c r="E21" s="210">
        <f>SUM(F21:Z21)</f>
        <v>1587</v>
      </c>
      <c r="F21" s="210">
        <v>118</v>
      </c>
      <c r="G21" s="210">
        <v>109</v>
      </c>
      <c r="H21" s="210">
        <v>96</v>
      </c>
      <c r="I21" s="210">
        <v>119</v>
      </c>
      <c r="J21" s="210">
        <v>149</v>
      </c>
      <c r="K21" s="210">
        <v>130</v>
      </c>
      <c r="L21" s="210">
        <v>125</v>
      </c>
      <c r="M21" s="210">
        <v>135</v>
      </c>
      <c r="N21" s="210">
        <v>137</v>
      </c>
      <c r="O21" s="210">
        <v>117</v>
      </c>
      <c r="P21" s="210">
        <v>85</v>
      </c>
      <c r="Q21" s="210">
        <v>38</v>
      </c>
      <c r="R21" s="210">
        <v>36</v>
      </c>
      <c r="S21" s="210">
        <v>54</v>
      </c>
      <c r="T21" s="210">
        <v>63</v>
      </c>
      <c r="U21" s="210">
        <v>36</v>
      </c>
      <c r="V21" s="210">
        <v>28</v>
      </c>
      <c r="W21" s="210">
        <v>9</v>
      </c>
      <c r="X21" s="210">
        <v>3</v>
      </c>
      <c r="Y21" s="211">
        <v>0</v>
      </c>
      <c r="Z21" s="211">
        <v>0</v>
      </c>
    </row>
    <row r="22" spans="1:26" s="183" customFormat="1" ht="8.25" customHeight="1" hidden="1">
      <c r="A22" s="212"/>
      <c r="B22" s="29"/>
      <c r="C22" s="208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1"/>
      <c r="Z22" s="211"/>
    </row>
    <row r="23" spans="1:26" s="183" customFormat="1" ht="15.75" customHeight="1" hidden="1">
      <c r="A23" s="452" t="s">
        <v>36</v>
      </c>
      <c r="B23" s="453">
        <v>2005</v>
      </c>
      <c r="C23" s="208" t="s">
        <v>86</v>
      </c>
      <c r="D23" s="209" t="s">
        <v>102</v>
      </c>
      <c r="E23" s="210">
        <f aca="true" t="shared" si="4" ref="E23:Z23">SUM(E24:E25)</f>
        <v>3430</v>
      </c>
      <c r="F23" s="210">
        <f t="shared" si="4"/>
        <v>252</v>
      </c>
      <c r="G23" s="210">
        <f t="shared" si="4"/>
        <v>228</v>
      </c>
      <c r="H23" s="210">
        <f t="shared" si="4"/>
        <v>215</v>
      </c>
      <c r="I23" s="210">
        <f t="shared" si="4"/>
        <v>241</v>
      </c>
      <c r="J23" s="210">
        <f t="shared" si="4"/>
        <v>307</v>
      </c>
      <c r="K23" s="210">
        <f t="shared" si="4"/>
        <v>281</v>
      </c>
      <c r="L23" s="210">
        <f t="shared" si="4"/>
        <v>272</v>
      </c>
      <c r="M23" s="210">
        <f t="shared" si="4"/>
        <v>295</v>
      </c>
      <c r="N23" s="210">
        <f t="shared" si="4"/>
        <v>325</v>
      </c>
      <c r="O23" s="210">
        <f t="shared" si="4"/>
        <v>299</v>
      </c>
      <c r="P23" s="210">
        <f t="shared" si="4"/>
        <v>210</v>
      </c>
      <c r="Q23" s="210">
        <f t="shared" si="4"/>
        <v>96</v>
      </c>
      <c r="R23" s="210">
        <f t="shared" si="4"/>
        <v>68</v>
      </c>
      <c r="S23" s="210">
        <f t="shared" si="4"/>
        <v>101</v>
      </c>
      <c r="T23" s="210">
        <f t="shared" si="4"/>
        <v>91</v>
      </c>
      <c r="U23" s="210">
        <f t="shared" si="4"/>
        <v>70</v>
      </c>
      <c r="V23" s="210">
        <f t="shared" si="4"/>
        <v>49</v>
      </c>
      <c r="W23" s="210">
        <f t="shared" si="4"/>
        <v>18</v>
      </c>
      <c r="X23" s="210">
        <f t="shared" si="4"/>
        <v>6</v>
      </c>
      <c r="Y23" s="213">
        <f t="shared" si="4"/>
        <v>5</v>
      </c>
      <c r="Z23" s="211">
        <f t="shared" si="4"/>
        <v>1</v>
      </c>
    </row>
    <row r="24" spans="1:26" s="183" customFormat="1" ht="15.75" customHeight="1" hidden="1">
      <c r="A24" s="452"/>
      <c r="B24" s="453"/>
      <c r="C24" s="208" t="s">
        <v>97</v>
      </c>
      <c r="D24" s="209" t="s">
        <v>118</v>
      </c>
      <c r="E24" s="210">
        <f>SUM(F24:Z24)</f>
        <v>1797</v>
      </c>
      <c r="F24" s="210">
        <v>129</v>
      </c>
      <c r="G24" s="210">
        <v>124</v>
      </c>
      <c r="H24" s="210">
        <v>110</v>
      </c>
      <c r="I24" s="210">
        <v>123</v>
      </c>
      <c r="J24" s="210">
        <v>159</v>
      </c>
      <c r="K24" s="210">
        <v>140</v>
      </c>
      <c r="L24" s="210">
        <v>151</v>
      </c>
      <c r="M24" s="210">
        <v>159</v>
      </c>
      <c r="N24" s="210">
        <v>193</v>
      </c>
      <c r="O24" s="210">
        <v>161</v>
      </c>
      <c r="P24" s="210">
        <v>121</v>
      </c>
      <c r="Q24" s="210">
        <v>50</v>
      </c>
      <c r="R24" s="210">
        <v>35</v>
      </c>
      <c r="S24" s="210">
        <v>51</v>
      </c>
      <c r="T24" s="210">
        <v>30</v>
      </c>
      <c r="U24" s="210">
        <v>29</v>
      </c>
      <c r="V24" s="210">
        <v>19</v>
      </c>
      <c r="W24" s="210">
        <v>8</v>
      </c>
      <c r="X24" s="213">
        <f>SUM('2-3-1'!X44,'2-3-1'!X48,'2-3-1'!X52,'2-3-1'!X56,'2-3-1'!X60)</f>
        <v>3</v>
      </c>
      <c r="Y24" s="211">
        <f>SUM('2-3-1'!Y44,'2-3-1'!Y48,'2-3-1'!Y52,'2-3-1'!Y56,'2-3-1'!Y60)</f>
        <v>2</v>
      </c>
      <c r="Z24" s="211">
        <f>SUM('2-3-1'!Z44,'2-3-1'!Z48,'2-3-1'!Z52,'2-3-1'!Z56,'2-3-1'!Z60)</f>
        <v>0</v>
      </c>
    </row>
    <row r="25" spans="1:26" s="183" customFormat="1" ht="16.5" customHeight="1" hidden="1">
      <c r="A25" s="452"/>
      <c r="B25" s="453"/>
      <c r="C25" s="208" t="s">
        <v>98</v>
      </c>
      <c r="D25" s="209" t="s">
        <v>119</v>
      </c>
      <c r="E25" s="210">
        <f>SUM(F25:Z25)</f>
        <v>1633</v>
      </c>
      <c r="F25" s="210">
        <v>123</v>
      </c>
      <c r="G25" s="210">
        <v>104</v>
      </c>
      <c r="H25" s="210">
        <v>105</v>
      </c>
      <c r="I25" s="210">
        <v>118</v>
      </c>
      <c r="J25" s="210">
        <v>148</v>
      </c>
      <c r="K25" s="210">
        <v>141</v>
      </c>
      <c r="L25" s="210">
        <v>121</v>
      </c>
      <c r="M25" s="210">
        <v>136</v>
      </c>
      <c r="N25" s="210">
        <v>132</v>
      </c>
      <c r="O25" s="210">
        <v>138</v>
      </c>
      <c r="P25" s="210">
        <v>89</v>
      </c>
      <c r="Q25" s="210">
        <v>46</v>
      </c>
      <c r="R25" s="210">
        <v>33</v>
      </c>
      <c r="S25" s="210">
        <v>50</v>
      </c>
      <c r="T25" s="210">
        <v>61</v>
      </c>
      <c r="U25" s="210">
        <v>41</v>
      </c>
      <c r="V25" s="210">
        <v>30</v>
      </c>
      <c r="W25" s="210">
        <v>10</v>
      </c>
      <c r="X25" s="210">
        <v>3</v>
      </c>
      <c r="Y25" s="213">
        <f>SUM('2-3-1'!Y45,'2-3-1'!Y49,'2-3-1'!Y53,'2-3-1'!Y57,'2-3-1'!Y61)</f>
        <v>3</v>
      </c>
      <c r="Z25" s="211">
        <f>SUM('2-3-1'!Z45,'2-3-1'!Z49,'2-3-1'!Z53,'2-3-1'!Z57,'2-3-1'!Z61)</f>
        <v>1</v>
      </c>
    </row>
    <row r="26" spans="1:26" s="183" customFormat="1" ht="7.5" customHeight="1">
      <c r="A26" s="212"/>
      <c r="B26" s="29"/>
      <c r="C26" s="208"/>
      <c r="D26" s="209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3"/>
      <c r="Z26" s="211"/>
    </row>
    <row r="27" spans="1:26" s="183" customFormat="1" ht="15" customHeight="1" hidden="1">
      <c r="A27" s="452" t="s">
        <v>37</v>
      </c>
      <c r="B27" s="453">
        <v>2006</v>
      </c>
      <c r="C27" s="208" t="s">
        <v>86</v>
      </c>
      <c r="D27" s="209" t="s">
        <v>102</v>
      </c>
      <c r="E27" s="210">
        <f aca="true" t="shared" si="5" ref="E27:Z27">SUM(E28:E29)</f>
        <v>3351</v>
      </c>
      <c r="F27" s="210">
        <f t="shared" si="5"/>
        <v>235</v>
      </c>
      <c r="G27" s="210">
        <f t="shared" si="5"/>
        <v>216</v>
      </c>
      <c r="H27" s="210">
        <f t="shared" si="5"/>
        <v>200</v>
      </c>
      <c r="I27" s="210">
        <f t="shared" si="5"/>
        <v>243</v>
      </c>
      <c r="J27" s="210">
        <f t="shared" si="5"/>
        <v>288</v>
      </c>
      <c r="K27" s="210">
        <f t="shared" si="5"/>
        <v>280</v>
      </c>
      <c r="L27" s="210">
        <f t="shared" si="5"/>
        <v>259</v>
      </c>
      <c r="M27" s="210">
        <f t="shared" si="5"/>
        <v>281</v>
      </c>
      <c r="N27" s="210">
        <f t="shared" si="5"/>
        <v>322</v>
      </c>
      <c r="O27" s="210">
        <f t="shared" si="5"/>
        <v>297</v>
      </c>
      <c r="P27" s="210">
        <f t="shared" si="5"/>
        <v>205</v>
      </c>
      <c r="Q27" s="210">
        <f t="shared" si="5"/>
        <v>127</v>
      </c>
      <c r="R27" s="210">
        <f t="shared" si="5"/>
        <v>66</v>
      </c>
      <c r="S27" s="210">
        <f t="shared" si="5"/>
        <v>87</v>
      </c>
      <c r="T27" s="210">
        <f t="shared" si="5"/>
        <v>93</v>
      </c>
      <c r="U27" s="210">
        <f t="shared" si="5"/>
        <v>84</v>
      </c>
      <c r="V27" s="210">
        <f t="shared" si="5"/>
        <v>41</v>
      </c>
      <c r="W27" s="210">
        <f t="shared" si="5"/>
        <v>21</v>
      </c>
      <c r="X27" s="210">
        <f t="shared" si="5"/>
        <v>3</v>
      </c>
      <c r="Y27" s="213">
        <f t="shared" si="5"/>
        <v>3</v>
      </c>
      <c r="Z27" s="211">
        <f t="shared" si="5"/>
        <v>0</v>
      </c>
    </row>
    <row r="28" spans="1:26" s="183" customFormat="1" ht="13.5" customHeight="1" hidden="1">
      <c r="A28" s="452"/>
      <c r="B28" s="453"/>
      <c r="C28" s="208" t="s">
        <v>97</v>
      </c>
      <c r="D28" s="209" t="s">
        <v>118</v>
      </c>
      <c r="E28" s="210">
        <f>SUM(F28:Z28)</f>
        <v>1773</v>
      </c>
      <c r="F28" s="210">
        <v>122</v>
      </c>
      <c r="G28" s="210">
        <v>122</v>
      </c>
      <c r="H28" s="210">
        <v>108</v>
      </c>
      <c r="I28" s="210">
        <v>121</v>
      </c>
      <c r="J28" s="210">
        <v>153</v>
      </c>
      <c r="K28" s="210">
        <v>142</v>
      </c>
      <c r="L28" s="210">
        <v>149</v>
      </c>
      <c r="M28" s="210">
        <v>151</v>
      </c>
      <c r="N28" s="210">
        <v>189</v>
      </c>
      <c r="O28" s="210">
        <v>166</v>
      </c>
      <c r="P28" s="210">
        <v>112</v>
      </c>
      <c r="Q28" s="210">
        <v>66</v>
      </c>
      <c r="R28" s="210">
        <v>37</v>
      </c>
      <c r="S28" s="210">
        <v>39</v>
      </c>
      <c r="T28" s="210">
        <v>40</v>
      </c>
      <c r="U28" s="210">
        <v>30</v>
      </c>
      <c r="V28" s="210">
        <v>14</v>
      </c>
      <c r="W28" s="210">
        <v>8</v>
      </c>
      <c r="X28" s="210">
        <v>1</v>
      </c>
      <c r="Y28" s="213">
        <v>3</v>
      </c>
      <c r="Z28" s="211">
        <v>0</v>
      </c>
    </row>
    <row r="29" spans="1:26" s="183" customFormat="1" ht="16.5" customHeight="1" hidden="1">
      <c r="A29" s="452"/>
      <c r="B29" s="453"/>
      <c r="C29" s="208" t="s">
        <v>98</v>
      </c>
      <c r="D29" s="209" t="s">
        <v>119</v>
      </c>
      <c r="E29" s="210">
        <f>SUM(F29:Z29)</f>
        <v>1578</v>
      </c>
      <c r="F29" s="210">
        <v>113</v>
      </c>
      <c r="G29" s="210">
        <v>94</v>
      </c>
      <c r="H29" s="210">
        <v>92</v>
      </c>
      <c r="I29" s="210">
        <v>122</v>
      </c>
      <c r="J29" s="210">
        <v>135</v>
      </c>
      <c r="K29" s="210">
        <v>138</v>
      </c>
      <c r="L29" s="210">
        <v>110</v>
      </c>
      <c r="M29" s="210">
        <v>130</v>
      </c>
      <c r="N29" s="210">
        <v>133</v>
      </c>
      <c r="O29" s="210">
        <v>131</v>
      </c>
      <c r="P29" s="210">
        <v>93</v>
      </c>
      <c r="Q29" s="210">
        <v>61</v>
      </c>
      <c r="R29" s="210">
        <v>29</v>
      </c>
      <c r="S29" s="210">
        <v>48</v>
      </c>
      <c r="T29" s="210">
        <v>53</v>
      </c>
      <c r="U29" s="210">
        <v>54</v>
      </c>
      <c r="V29" s="210">
        <v>27</v>
      </c>
      <c r="W29" s="210">
        <v>13</v>
      </c>
      <c r="X29" s="210">
        <v>2</v>
      </c>
      <c r="Y29" s="211">
        <v>0</v>
      </c>
      <c r="Z29" s="211">
        <v>0</v>
      </c>
    </row>
    <row r="30" spans="1:26" s="183" customFormat="1" ht="7.5" customHeight="1" hidden="1">
      <c r="A30" s="212"/>
      <c r="B30" s="29"/>
      <c r="C30" s="208"/>
      <c r="D30" s="209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1"/>
      <c r="Z30" s="211"/>
    </row>
    <row r="31" spans="1:26" s="183" customFormat="1" ht="19.5" customHeight="1" hidden="1">
      <c r="A31" s="452" t="s">
        <v>38</v>
      </c>
      <c r="B31" s="453">
        <v>2007</v>
      </c>
      <c r="C31" s="208" t="s">
        <v>86</v>
      </c>
      <c r="D31" s="209" t="s">
        <v>102</v>
      </c>
      <c r="E31" s="210">
        <f aca="true" t="shared" si="6" ref="E31:Z31">SUM(E32:E33)</f>
        <v>3330</v>
      </c>
      <c r="F31" s="210">
        <f t="shared" si="6"/>
        <v>209</v>
      </c>
      <c r="G31" s="210">
        <f t="shared" si="6"/>
        <v>219</v>
      </c>
      <c r="H31" s="210">
        <f t="shared" si="6"/>
        <v>201</v>
      </c>
      <c r="I31" s="210">
        <f t="shared" si="6"/>
        <v>251</v>
      </c>
      <c r="J31" s="210">
        <f t="shared" si="6"/>
        <v>264</v>
      </c>
      <c r="K31" s="210">
        <f t="shared" si="6"/>
        <v>285</v>
      </c>
      <c r="L31" s="210">
        <f t="shared" si="6"/>
        <v>254</v>
      </c>
      <c r="M31" s="210">
        <f t="shared" si="6"/>
        <v>258</v>
      </c>
      <c r="N31" s="210">
        <f t="shared" si="6"/>
        <v>340</v>
      </c>
      <c r="O31" s="210">
        <f t="shared" si="6"/>
        <v>291</v>
      </c>
      <c r="P31" s="210">
        <f t="shared" si="6"/>
        <v>221</v>
      </c>
      <c r="Q31" s="210">
        <f t="shared" si="6"/>
        <v>132</v>
      </c>
      <c r="R31" s="210">
        <f t="shared" si="6"/>
        <v>76</v>
      </c>
      <c r="S31" s="210">
        <f t="shared" si="6"/>
        <v>76</v>
      </c>
      <c r="T31" s="210">
        <f t="shared" si="6"/>
        <v>103</v>
      </c>
      <c r="U31" s="210">
        <f t="shared" si="6"/>
        <v>70</v>
      </c>
      <c r="V31" s="210">
        <f t="shared" si="6"/>
        <v>42</v>
      </c>
      <c r="W31" s="210">
        <f t="shared" si="6"/>
        <v>24</v>
      </c>
      <c r="X31" s="210">
        <f t="shared" si="6"/>
        <v>6</v>
      </c>
      <c r="Y31" s="213">
        <f t="shared" si="6"/>
        <v>7</v>
      </c>
      <c r="Z31" s="387">
        <f t="shared" si="6"/>
        <v>1</v>
      </c>
    </row>
    <row r="32" spans="1:26" s="183" customFormat="1" ht="19.5" customHeight="1" hidden="1">
      <c r="A32" s="452"/>
      <c r="B32" s="453"/>
      <c r="C32" s="208" t="s">
        <v>97</v>
      </c>
      <c r="D32" s="209" t="s">
        <v>118</v>
      </c>
      <c r="E32" s="210">
        <f>SUM(F32:Z32)</f>
        <v>1771</v>
      </c>
      <c r="F32" s="210">
        <v>105</v>
      </c>
      <c r="G32" s="210">
        <v>126</v>
      </c>
      <c r="H32" s="210">
        <v>117</v>
      </c>
      <c r="I32" s="210">
        <v>123</v>
      </c>
      <c r="J32" s="210">
        <v>150</v>
      </c>
      <c r="K32" s="210">
        <v>141</v>
      </c>
      <c r="L32" s="210">
        <v>136</v>
      </c>
      <c r="M32" s="210">
        <v>140</v>
      </c>
      <c r="N32" s="210">
        <v>198</v>
      </c>
      <c r="O32" s="210">
        <v>163</v>
      </c>
      <c r="P32" s="210">
        <v>124</v>
      </c>
      <c r="Q32" s="210">
        <v>73</v>
      </c>
      <c r="R32" s="210">
        <v>37</v>
      </c>
      <c r="S32" s="210">
        <v>39</v>
      </c>
      <c r="T32" s="210">
        <v>42</v>
      </c>
      <c r="U32" s="210">
        <v>26</v>
      </c>
      <c r="V32" s="210">
        <v>15</v>
      </c>
      <c r="W32" s="210">
        <v>8</v>
      </c>
      <c r="X32" s="210">
        <v>2</v>
      </c>
      <c r="Y32" s="213">
        <f>SUM(,'2-3-1'!Y43,'2-3-1'!Y47,'2-3-1'!Y51,'2-3-1'!Y55,'2-3-1'!Y59)</f>
        <v>5</v>
      </c>
      <c r="Z32" s="387">
        <f>SUM(,'2-3-1'!Z43,'2-3-1'!Z47,'2-3-1'!Z51,'2-3-1'!Z55,'2-3-1'!Z59)</f>
        <v>1</v>
      </c>
    </row>
    <row r="33" spans="1:26" s="183" customFormat="1" ht="19.5" customHeight="1" hidden="1">
      <c r="A33" s="452"/>
      <c r="B33" s="453"/>
      <c r="C33" s="208" t="s">
        <v>98</v>
      </c>
      <c r="D33" s="209" t="s">
        <v>119</v>
      </c>
      <c r="E33" s="210">
        <f>SUM(F33:Z33)</f>
        <v>1559</v>
      </c>
      <c r="F33" s="210">
        <v>104</v>
      </c>
      <c r="G33" s="210">
        <v>93</v>
      </c>
      <c r="H33" s="210">
        <v>84</v>
      </c>
      <c r="I33" s="210">
        <v>128</v>
      </c>
      <c r="J33" s="210">
        <v>114</v>
      </c>
      <c r="K33" s="210">
        <v>144</v>
      </c>
      <c r="L33" s="210">
        <v>118</v>
      </c>
      <c r="M33" s="210">
        <v>118</v>
      </c>
      <c r="N33" s="210">
        <v>142</v>
      </c>
      <c r="O33" s="210">
        <v>128</v>
      </c>
      <c r="P33" s="210">
        <v>97</v>
      </c>
      <c r="Q33" s="210">
        <v>59</v>
      </c>
      <c r="R33" s="210">
        <v>39</v>
      </c>
      <c r="S33" s="210">
        <v>37</v>
      </c>
      <c r="T33" s="210">
        <v>61</v>
      </c>
      <c r="U33" s="210">
        <v>44</v>
      </c>
      <c r="V33" s="210">
        <v>27</v>
      </c>
      <c r="W33" s="210">
        <v>16</v>
      </c>
      <c r="X33" s="210">
        <v>4</v>
      </c>
      <c r="Y33" s="387">
        <f>SUM('2-3-1'!Y44,'2-3-1'!Y48,'2-3-1'!Y52,'2-3-1'!Y56,'2-3-1'!Y60)</f>
        <v>2</v>
      </c>
      <c r="Z33" s="387">
        <f>SUM('2-3-1'!Z44,'2-3-1'!Z48,'2-3-1'!Z52,'2-3-1'!Z56,'2-3-1'!Z60)</f>
        <v>0</v>
      </c>
    </row>
    <row r="34" spans="2:26" s="183" customFormat="1" ht="7.5" customHeight="1" hidden="1">
      <c r="B34" s="214"/>
      <c r="C34" s="212"/>
      <c r="D34" s="19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6"/>
      <c r="Q34" s="215"/>
      <c r="R34" s="215"/>
      <c r="S34" s="215"/>
      <c r="T34" s="215"/>
      <c r="U34" s="215"/>
      <c r="V34" s="215"/>
      <c r="W34" s="215"/>
      <c r="X34" s="215"/>
      <c r="Y34" s="215"/>
      <c r="Z34" s="215"/>
    </row>
    <row r="35" spans="1:26" s="59" customFormat="1" ht="15" customHeight="1">
      <c r="A35" s="452" t="s">
        <v>39</v>
      </c>
      <c r="B35" s="453">
        <v>2008</v>
      </c>
      <c r="C35" s="208" t="s">
        <v>86</v>
      </c>
      <c r="D35" s="209" t="s">
        <v>102</v>
      </c>
      <c r="E35" s="210">
        <f aca="true" t="shared" si="7" ref="E35:Z35">SUM(E36:E37)</f>
        <v>3325</v>
      </c>
      <c r="F35" s="210">
        <f t="shared" si="7"/>
        <v>206</v>
      </c>
      <c r="G35" s="210">
        <f t="shared" si="7"/>
        <v>212</v>
      </c>
      <c r="H35" s="210">
        <f t="shared" si="7"/>
        <v>205</v>
      </c>
      <c r="I35" s="210">
        <f t="shared" si="7"/>
        <v>249</v>
      </c>
      <c r="J35" s="210">
        <f t="shared" si="7"/>
        <v>243</v>
      </c>
      <c r="K35" s="210">
        <f t="shared" si="7"/>
        <v>304</v>
      </c>
      <c r="L35" s="210">
        <f t="shared" si="7"/>
        <v>231</v>
      </c>
      <c r="M35" s="210">
        <f t="shared" si="7"/>
        <v>267</v>
      </c>
      <c r="N35" s="210">
        <f t="shared" si="7"/>
        <v>325</v>
      </c>
      <c r="O35" s="210">
        <f t="shared" si="7"/>
        <v>296</v>
      </c>
      <c r="P35" s="210">
        <f t="shared" si="7"/>
        <v>247</v>
      </c>
      <c r="Q35" s="210">
        <f t="shared" si="7"/>
        <v>157</v>
      </c>
      <c r="R35" s="210">
        <f t="shared" si="7"/>
        <v>71</v>
      </c>
      <c r="S35" s="210">
        <f t="shared" si="7"/>
        <v>68</v>
      </c>
      <c r="T35" s="210">
        <f t="shared" si="7"/>
        <v>100</v>
      </c>
      <c r="U35" s="210">
        <f t="shared" si="7"/>
        <v>69</v>
      </c>
      <c r="V35" s="210">
        <f t="shared" si="7"/>
        <v>46</v>
      </c>
      <c r="W35" s="210">
        <f t="shared" si="7"/>
        <v>28</v>
      </c>
      <c r="X35" s="210">
        <f t="shared" si="7"/>
        <v>0</v>
      </c>
      <c r="Y35" s="213">
        <f t="shared" si="7"/>
        <v>1</v>
      </c>
      <c r="Z35" s="211">
        <f t="shared" si="7"/>
        <v>0</v>
      </c>
    </row>
    <row r="36" spans="1:26" s="59" customFormat="1" ht="15" customHeight="1">
      <c r="A36" s="452"/>
      <c r="B36" s="453"/>
      <c r="C36" s="208" t="s">
        <v>97</v>
      </c>
      <c r="D36" s="209" t="s">
        <v>118</v>
      </c>
      <c r="E36" s="210">
        <f>SUM(F36:Z36)</f>
        <v>1752</v>
      </c>
      <c r="F36" s="210">
        <v>109</v>
      </c>
      <c r="G36" s="210">
        <v>110</v>
      </c>
      <c r="H36" s="210">
        <v>120</v>
      </c>
      <c r="I36" s="210">
        <v>126</v>
      </c>
      <c r="J36" s="210">
        <v>126</v>
      </c>
      <c r="K36" s="210">
        <v>155</v>
      </c>
      <c r="L36" s="210">
        <v>111</v>
      </c>
      <c r="M36" s="210">
        <v>158</v>
      </c>
      <c r="N36" s="210">
        <v>179</v>
      </c>
      <c r="O36" s="210">
        <v>172</v>
      </c>
      <c r="P36" s="210">
        <v>137</v>
      </c>
      <c r="Q36" s="210">
        <v>85</v>
      </c>
      <c r="R36" s="210">
        <v>38</v>
      </c>
      <c r="S36" s="210">
        <v>34</v>
      </c>
      <c r="T36" s="210">
        <v>44</v>
      </c>
      <c r="U36" s="210">
        <v>22</v>
      </c>
      <c r="V36" s="210">
        <v>17</v>
      </c>
      <c r="W36" s="210">
        <v>9</v>
      </c>
      <c r="X36" s="211">
        <v>0</v>
      </c>
      <c r="Y36" s="211">
        <f>SUM(,Y90,Y94,Y98,Y102,Y106)</f>
        <v>0</v>
      </c>
      <c r="Z36" s="211">
        <f>SUM(,Z90,Z94,Z98,Z102,Z106)</f>
        <v>0</v>
      </c>
    </row>
    <row r="37" spans="1:26" s="59" customFormat="1" ht="15" customHeight="1">
      <c r="A37" s="452"/>
      <c r="B37" s="453"/>
      <c r="C37" s="208" t="s">
        <v>98</v>
      </c>
      <c r="D37" s="209" t="s">
        <v>119</v>
      </c>
      <c r="E37" s="210">
        <f>SUM(F37:Z37)</f>
        <v>1573</v>
      </c>
      <c r="F37" s="210">
        <v>97</v>
      </c>
      <c r="G37" s="210">
        <v>102</v>
      </c>
      <c r="H37" s="210">
        <v>85</v>
      </c>
      <c r="I37" s="210">
        <v>123</v>
      </c>
      <c r="J37" s="210">
        <v>117</v>
      </c>
      <c r="K37" s="210">
        <v>149</v>
      </c>
      <c r="L37" s="210">
        <v>120</v>
      </c>
      <c r="M37" s="210">
        <v>109</v>
      </c>
      <c r="N37" s="210">
        <v>146</v>
      </c>
      <c r="O37" s="210">
        <v>124</v>
      </c>
      <c r="P37" s="210">
        <v>110</v>
      </c>
      <c r="Q37" s="210">
        <v>72</v>
      </c>
      <c r="R37" s="210">
        <v>33</v>
      </c>
      <c r="S37" s="210">
        <v>34</v>
      </c>
      <c r="T37" s="210">
        <v>56</v>
      </c>
      <c r="U37" s="210">
        <v>47</v>
      </c>
      <c r="V37" s="210">
        <v>29</v>
      </c>
      <c r="W37" s="210">
        <v>19</v>
      </c>
      <c r="X37" s="210">
        <f>SUM(X91,X95,X99,X103,X107)</f>
        <v>0</v>
      </c>
      <c r="Y37" s="213">
        <v>1</v>
      </c>
      <c r="Z37" s="211">
        <f>SUM(Z91,Z95,Z99,Z103,Z107)</f>
        <v>0</v>
      </c>
    </row>
    <row r="38" spans="1:26" ht="7.5" customHeight="1">
      <c r="A38" s="183"/>
      <c r="B38" s="217"/>
      <c r="C38" s="184"/>
      <c r="D38" s="19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185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spans="1:26" s="183" customFormat="1" ht="19.5" customHeight="1">
      <c r="A39" s="452" t="s">
        <v>40</v>
      </c>
      <c r="B39" s="453">
        <v>2009</v>
      </c>
      <c r="C39" s="208" t="s">
        <v>86</v>
      </c>
      <c r="D39" s="209" t="s">
        <v>102</v>
      </c>
      <c r="E39" s="210">
        <f aca="true" t="shared" si="8" ref="E39:Z39">SUM(E40:E41)</f>
        <v>3526</v>
      </c>
      <c r="F39" s="210">
        <f t="shared" si="8"/>
        <v>205</v>
      </c>
      <c r="G39" s="210">
        <f t="shared" si="8"/>
        <v>216</v>
      </c>
      <c r="H39" s="210">
        <f t="shared" si="8"/>
        <v>234</v>
      </c>
      <c r="I39" s="210">
        <f t="shared" si="8"/>
        <v>246</v>
      </c>
      <c r="J39" s="210">
        <f t="shared" si="8"/>
        <v>263</v>
      </c>
      <c r="K39" s="210">
        <f t="shared" si="8"/>
        <v>316</v>
      </c>
      <c r="L39" s="210">
        <f t="shared" si="8"/>
        <v>266</v>
      </c>
      <c r="M39" s="210">
        <f t="shared" si="8"/>
        <v>289</v>
      </c>
      <c r="N39" s="210">
        <f t="shared" si="8"/>
        <v>308</v>
      </c>
      <c r="O39" s="210">
        <f t="shared" si="8"/>
        <v>328</v>
      </c>
      <c r="P39" s="210">
        <f t="shared" si="8"/>
        <v>272</v>
      </c>
      <c r="Q39" s="210">
        <f t="shared" si="8"/>
        <v>182</v>
      </c>
      <c r="R39" s="210">
        <f t="shared" si="8"/>
        <v>84</v>
      </c>
      <c r="S39" s="210">
        <f t="shared" si="8"/>
        <v>60</v>
      </c>
      <c r="T39" s="210">
        <f t="shared" si="8"/>
        <v>92</v>
      </c>
      <c r="U39" s="210">
        <f t="shared" si="8"/>
        <v>81</v>
      </c>
      <c r="V39" s="210">
        <f t="shared" si="8"/>
        <v>50</v>
      </c>
      <c r="W39" s="210">
        <f t="shared" si="8"/>
        <v>29</v>
      </c>
      <c r="X39" s="210">
        <f t="shared" si="8"/>
        <v>4</v>
      </c>
      <c r="Y39" s="213">
        <f t="shared" si="8"/>
        <v>1</v>
      </c>
      <c r="Z39" s="211">
        <f t="shared" si="8"/>
        <v>0</v>
      </c>
    </row>
    <row r="40" spans="1:26" s="183" customFormat="1" ht="19.5" customHeight="1">
      <c r="A40" s="452"/>
      <c r="B40" s="453"/>
      <c r="C40" s="208" t="s">
        <v>97</v>
      </c>
      <c r="D40" s="209" t="s">
        <v>118</v>
      </c>
      <c r="E40" s="210">
        <f>SUM(F40:Z40)</f>
        <v>1839</v>
      </c>
      <c r="F40" s="210">
        <v>109</v>
      </c>
      <c r="G40" s="210">
        <v>112</v>
      </c>
      <c r="H40" s="210">
        <v>126</v>
      </c>
      <c r="I40" s="210">
        <v>126</v>
      </c>
      <c r="J40" s="210">
        <v>134</v>
      </c>
      <c r="K40" s="210">
        <v>160</v>
      </c>
      <c r="L40" s="210">
        <v>132</v>
      </c>
      <c r="M40" s="210">
        <v>163</v>
      </c>
      <c r="N40" s="210">
        <v>164</v>
      </c>
      <c r="O40" s="210">
        <v>186</v>
      </c>
      <c r="P40" s="210">
        <v>152</v>
      </c>
      <c r="Q40" s="210">
        <v>100</v>
      </c>
      <c r="R40" s="210">
        <v>47</v>
      </c>
      <c r="S40" s="210">
        <v>28</v>
      </c>
      <c r="T40" s="210">
        <v>45</v>
      </c>
      <c r="U40" s="210">
        <v>25</v>
      </c>
      <c r="V40" s="210">
        <v>20</v>
      </c>
      <c r="W40" s="210">
        <v>10</v>
      </c>
      <c r="X40" s="211">
        <f>SUM(,X99,X103,X107,X113,X117)</f>
        <v>0</v>
      </c>
      <c r="Y40" s="211">
        <f>SUM(,Y99,Y103,Y107,Y113,Y117)</f>
        <v>0</v>
      </c>
      <c r="Z40" s="211">
        <f>SUM(,Z99,Z103,Z107,Z113,Z117)</f>
        <v>0</v>
      </c>
    </row>
    <row r="41" spans="1:26" s="183" customFormat="1" ht="19.5" customHeight="1">
      <c r="A41" s="452"/>
      <c r="B41" s="453"/>
      <c r="C41" s="208" t="s">
        <v>98</v>
      </c>
      <c r="D41" s="209" t="s">
        <v>119</v>
      </c>
      <c r="E41" s="210">
        <f>SUM(F41:Z41)</f>
        <v>1687</v>
      </c>
      <c r="F41" s="210">
        <v>96</v>
      </c>
      <c r="G41" s="210">
        <v>104</v>
      </c>
      <c r="H41" s="210">
        <v>108</v>
      </c>
      <c r="I41" s="210">
        <v>120</v>
      </c>
      <c r="J41" s="210">
        <v>129</v>
      </c>
      <c r="K41" s="210">
        <v>156</v>
      </c>
      <c r="L41" s="210">
        <v>134</v>
      </c>
      <c r="M41" s="210">
        <v>126</v>
      </c>
      <c r="N41" s="210">
        <v>144</v>
      </c>
      <c r="O41" s="210">
        <v>142</v>
      </c>
      <c r="P41" s="210">
        <v>120</v>
      </c>
      <c r="Q41" s="210">
        <v>82</v>
      </c>
      <c r="R41" s="210">
        <v>37</v>
      </c>
      <c r="S41" s="210">
        <v>32</v>
      </c>
      <c r="T41" s="210">
        <v>47</v>
      </c>
      <c r="U41" s="210">
        <v>56</v>
      </c>
      <c r="V41" s="210">
        <v>30</v>
      </c>
      <c r="W41" s="210">
        <v>19</v>
      </c>
      <c r="X41" s="210">
        <v>4</v>
      </c>
      <c r="Y41" s="213">
        <v>1</v>
      </c>
      <c r="Z41" s="211">
        <f>SUM(Z100,Z104,Z108,Z114,Z118)</f>
        <v>0</v>
      </c>
    </row>
    <row r="42" spans="1:26" s="183" customFormat="1" ht="7.5" customHeight="1">
      <c r="A42" s="212"/>
      <c r="B42" s="29"/>
      <c r="C42" s="208"/>
      <c r="D42" s="209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3"/>
      <c r="Z42" s="211"/>
    </row>
    <row r="43" spans="1:26" s="183" customFormat="1" ht="19.5" customHeight="1">
      <c r="A43" s="452" t="s">
        <v>41</v>
      </c>
      <c r="B43" s="453">
        <v>2010</v>
      </c>
      <c r="C43" s="208" t="s">
        <v>86</v>
      </c>
      <c r="D43" s="209" t="s">
        <v>102</v>
      </c>
      <c r="E43" s="210">
        <f aca="true" t="shared" si="9" ref="E43:Z43">SUM(E44:E45)</f>
        <v>3560</v>
      </c>
      <c r="F43" s="210">
        <f t="shared" si="9"/>
        <v>199</v>
      </c>
      <c r="G43" s="210">
        <f t="shared" si="9"/>
        <v>209</v>
      </c>
      <c r="H43" s="210">
        <f t="shared" si="9"/>
        <v>221</v>
      </c>
      <c r="I43" s="210">
        <f t="shared" si="9"/>
        <v>250</v>
      </c>
      <c r="J43" s="210">
        <f t="shared" si="9"/>
        <v>282</v>
      </c>
      <c r="K43" s="210">
        <f t="shared" si="9"/>
        <v>300</v>
      </c>
      <c r="L43" s="210">
        <f t="shared" si="9"/>
        <v>279</v>
      </c>
      <c r="M43" s="210">
        <f t="shared" si="9"/>
        <v>280</v>
      </c>
      <c r="N43" s="210">
        <f t="shared" si="9"/>
        <v>317</v>
      </c>
      <c r="O43" s="210">
        <f t="shared" si="9"/>
        <v>328</v>
      </c>
      <c r="P43" s="210">
        <f t="shared" si="9"/>
        <v>301</v>
      </c>
      <c r="Q43" s="210">
        <f t="shared" si="9"/>
        <v>192</v>
      </c>
      <c r="R43" s="210">
        <f t="shared" si="9"/>
        <v>92</v>
      </c>
      <c r="S43" s="210">
        <f t="shared" si="9"/>
        <v>59</v>
      </c>
      <c r="T43" s="210">
        <f t="shared" si="9"/>
        <v>85</v>
      </c>
      <c r="U43" s="210">
        <f t="shared" si="9"/>
        <v>76</v>
      </c>
      <c r="V43" s="210">
        <f t="shared" si="9"/>
        <v>54</v>
      </c>
      <c r="W43" s="210">
        <f t="shared" si="9"/>
        <v>28</v>
      </c>
      <c r="X43" s="210">
        <f t="shared" si="9"/>
        <v>6</v>
      </c>
      <c r="Y43" s="213">
        <f t="shared" si="9"/>
        <v>2</v>
      </c>
      <c r="Z43" s="211">
        <f t="shared" si="9"/>
        <v>0</v>
      </c>
    </row>
    <row r="44" spans="1:26" s="221" customFormat="1" ht="19.5" customHeight="1">
      <c r="A44" s="452"/>
      <c r="B44" s="453"/>
      <c r="C44" s="218" t="s">
        <v>97</v>
      </c>
      <c r="D44" s="219" t="s">
        <v>118</v>
      </c>
      <c r="E44" s="220">
        <f>SUM(F44:Z44)</f>
        <v>1850</v>
      </c>
      <c r="F44" s="220">
        <v>101</v>
      </c>
      <c r="G44" s="220">
        <v>111</v>
      </c>
      <c r="H44" s="220">
        <v>120</v>
      </c>
      <c r="I44" s="220">
        <v>120</v>
      </c>
      <c r="J44" s="220">
        <v>144</v>
      </c>
      <c r="K44" s="220">
        <v>164</v>
      </c>
      <c r="L44" s="220">
        <v>134</v>
      </c>
      <c r="M44" s="220">
        <v>158</v>
      </c>
      <c r="N44" s="220">
        <v>167</v>
      </c>
      <c r="O44" s="220">
        <v>193</v>
      </c>
      <c r="P44" s="220">
        <v>156</v>
      </c>
      <c r="Q44" s="220">
        <v>108</v>
      </c>
      <c r="R44" s="220">
        <v>50</v>
      </c>
      <c r="S44" s="220">
        <v>28</v>
      </c>
      <c r="T44" s="220">
        <v>40</v>
      </c>
      <c r="U44" s="220">
        <v>26</v>
      </c>
      <c r="V44" s="220">
        <v>20</v>
      </c>
      <c r="W44" s="220">
        <v>8</v>
      </c>
      <c r="X44" s="220">
        <v>2</v>
      </c>
      <c r="Y44" s="211">
        <v>0</v>
      </c>
      <c r="Z44" s="211">
        <v>0</v>
      </c>
    </row>
    <row r="45" spans="1:26" s="183" customFormat="1" ht="19.5" customHeight="1">
      <c r="A45" s="452"/>
      <c r="B45" s="453"/>
      <c r="C45" s="208" t="s">
        <v>98</v>
      </c>
      <c r="D45" s="209" t="s">
        <v>119</v>
      </c>
      <c r="E45" s="210">
        <f>SUM(F45:Z45)</f>
        <v>1710</v>
      </c>
      <c r="F45" s="210">
        <v>98</v>
      </c>
      <c r="G45" s="210">
        <v>98</v>
      </c>
      <c r="H45" s="210">
        <v>101</v>
      </c>
      <c r="I45" s="210">
        <v>130</v>
      </c>
      <c r="J45" s="210">
        <v>138</v>
      </c>
      <c r="K45" s="210">
        <v>136</v>
      </c>
      <c r="L45" s="210">
        <v>145</v>
      </c>
      <c r="M45" s="210">
        <v>122</v>
      </c>
      <c r="N45" s="210">
        <v>150</v>
      </c>
      <c r="O45" s="210">
        <v>135</v>
      </c>
      <c r="P45" s="210">
        <v>145</v>
      </c>
      <c r="Q45" s="210">
        <v>84</v>
      </c>
      <c r="R45" s="210">
        <v>42</v>
      </c>
      <c r="S45" s="210">
        <v>31</v>
      </c>
      <c r="T45" s="210">
        <v>45</v>
      </c>
      <c r="U45" s="210">
        <v>50</v>
      </c>
      <c r="V45" s="210">
        <v>34</v>
      </c>
      <c r="W45" s="210">
        <v>20</v>
      </c>
      <c r="X45" s="210">
        <v>4</v>
      </c>
      <c r="Y45" s="210">
        <v>2</v>
      </c>
      <c r="Z45" s="211">
        <v>0</v>
      </c>
    </row>
    <row r="46" spans="1:26" s="183" customFormat="1" ht="7.5" customHeight="1">
      <c r="A46" s="212"/>
      <c r="B46" s="29"/>
      <c r="C46" s="208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1"/>
    </row>
    <row r="47" spans="1:26" s="183" customFormat="1" ht="22.5" customHeight="1">
      <c r="A47" s="452" t="s">
        <v>258</v>
      </c>
      <c r="B47" s="453">
        <v>2011</v>
      </c>
      <c r="C47" s="208" t="s">
        <v>86</v>
      </c>
      <c r="D47" s="209" t="s">
        <v>102</v>
      </c>
      <c r="E47" s="210">
        <f>SUM(F47:Z47)</f>
        <v>3519</v>
      </c>
      <c r="F47" s="210">
        <f aca="true" t="shared" si="10" ref="F47:Z47">SUM(F48:F49)</f>
        <v>198</v>
      </c>
      <c r="G47" s="220">
        <f t="shared" si="10"/>
        <v>194</v>
      </c>
      <c r="H47" s="210">
        <f t="shared" si="10"/>
        <v>222</v>
      </c>
      <c r="I47" s="210">
        <f t="shared" si="10"/>
        <v>252</v>
      </c>
      <c r="J47" s="210">
        <f t="shared" si="10"/>
        <v>278</v>
      </c>
      <c r="K47" s="210">
        <f t="shared" si="10"/>
        <v>280</v>
      </c>
      <c r="L47" s="210">
        <f t="shared" si="10"/>
        <v>269</v>
      </c>
      <c r="M47" s="210">
        <f t="shared" si="10"/>
        <v>271</v>
      </c>
      <c r="N47" s="210">
        <f t="shared" si="10"/>
        <v>299</v>
      </c>
      <c r="O47" s="210">
        <f t="shared" si="10"/>
        <v>326</v>
      </c>
      <c r="P47" s="210">
        <f t="shared" si="10"/>
        <v>303</v>
      </c>
      <c r="Q47" s="210">
        <f t="shared" si="10"/>
        <v>200</v>
      </c>
      <c r="R47" s="210">
        <f t="shared" si="10"/>
        <v>126</v>
      </c>
      <c r="S47" s="210">
        <f t="shared" si="10"/>
        <v>59</v>
      </c>
      <c r="T47" s="210">
        <f t="shared" si="10"/>
        <v>70</v>
      </c>
      <c r="U47" s="210">
        <f t="shared" si="10"/>
        <v>78</v>
      </c>
      <c r="V47" s="210">
        <f t="shared" si="10"/>
        <v>63</v>
      </c>
      <c r="W47" s="210">
        <f t="shared" si="10"/>
        <v>18</v>
      </c>
      <c r="X47" s="210">
        <f t="shared" si="10"/>
        <v>11</v>
      </c>
      <c r="Y47" s="210">
        <f t="shared" si="10"/>
        <v>2</v>
      </c>
      <c r="Z47" s="211">
        <f t="shared" si="10"/>
        <v>0</v>
      </c>
    </row>
    <row r="48" spans="1:26" s="183" customFormat="1" ht="18.75" customHeight="1">
      <c r="A48" s="452"/>
      <c r="B48" s="453"/>
      <c r="C48" s="218" t="s">
        <v>97</v>
      </c>
      <c r="D48" s="219" t="s">
        <v>118</v>
      </c>
      <c r="E48" s="210">
        <f>SUM(F48:Z48)</f>
        <v>1829</v>
      </c>
      <c r="F48" s="210">
        <v>98</v>
      </c>
      <c r="G48" s="220">
        <v>104</v>
      </c>
      <c r="H48" s="210">
        <v>121</v>
      </c>
      <c r="I48" s="210">
        <v>121</v>
      </c>
      <c r="J48" s="210">
        <v>139</v>
      </c>
      <c r="K48" s="210">
        <v>153</v>
      </c>
      <c r="L48" s="210">
        <v>136</v>
      </c>
      <c r="M48" s="210">
        <v>153</v>
      </c>
      <c r="N48" s="210">
        <v>155</v>
      </c>
      <c r="O48" s="210">
        <v>190</v>
      </c>
      <c r="P48" s="210">
        <v>163</v>
      </c>
      <c r="Q48" s="210">
        <v>105</v>
      </c>
      <c r="R48" s="210">
        <v>68</v>
      </c>
      <c r="S48" s="210">
        <v>33</v>
      </c>
      <c r="T48" s="210">
        <v>28</v>
      </c>
      <c r="U48" s="210">
        <v>33</v>
      </c>
      <c r="V48" s="210">
        <v>22</v>
      </c>
      <c r="W48" s="210">
        <v>4</v>
      </c>
      <c r="X48" s="210">
        <v>3</v>
      </c>
      <c r="Y48" s="211">
        <v>0</v>
      </c>
      <c r="Z48" s="211"/>
    </row>
    <row r="49" spans="1:26" s="183" customFormat="1" ht="18" customHeight="1">
      <c r="A49" s="452"/>
      <c r="B49" s="453"/>
      <c r="C49" s="208" t="s">
        <v>98</v>
      </c>
      <c r="D49" s="209" t="s">
        <v>119</v>
      </c>
      <c r="E49" s="210">
        <f>SUM(F49:Z49)</f>
        <v>1690</v>
      </c>
      <c r="F49" s="210">
        <v>100</v>
      </c>
      <c r="G49" s="220">
        <v>90</v>
      </c>
      <c r="H49" s="210">
        <v>101</v>
      </c>
      <c r="I49" s="210">
        <v>131</v>
      </c>
      <c r="J49" s="210">
        <v>139</v>
      </c>
      <c r="K49" s="210">
        <v>127</v>
      </c>
      <c r="L49" s="210">
        <v>133</v>
      </c>
      <c r="M49" s="210">
        <v>118</v>
      </c>
      <c r="N49" s="210">
        <v>144</v>
      </c>
      <c r="O49" s="210">
        <v>136</v>
      </c>
      <c r="P49" s="210">
        <v>140</v>
      </c>
      <c r="Q49" s="210">
        <v>95</v>
      </c>
      <c r="R49" s="210">
        <v>58</v>
      </c>
      <c r="S49" s="210">
        <v>26</v>
      </c>
      <c r="T49" s="210">
        <v>42</v>
      </c>
      <c r="U49" s="210">
        <v>45</v>
      </c>
      <c r="V49" s="210">
        <v>41</v>
      </c>
      <c r="W49" s="210">
        <v>14</v>
      </c>
      <c r="X49" s="210">
        <v>8</v>
      </c>
      <c r="Y49" s="210">
        <v>2</v>
      </c>
      <c r="Z49" s="211"/>
    </row>
    <row r="50" spans="1:26" s="183" customFormat="1" ht="7.5" customHeight="1">
      <c r="A50" s="212"/>
      <c r="B50" s="29"/>
      <c r="C50" s="208"/>
      <c r="D50" s="209"/>
      <c r="E50" s="210"/>
      <c r="F50" s="210"/>
      <c r="G50" s="22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3"/>
      <c r="Z50" s="211"/>
    </row>
    <row r="51" spans="1:26" s="183" customFormat="1" ht="22.5" customHeight="1">
      <c r="A51" s="450" t="s">
        <v>264</v>
      </c>
      <c r="B51" s="451">
        <v>2012</v>
      </c>
      <c r="C51" s="218" t="s">
        <v>86</v>
      </c>
      <c r="D51" s="219" t="s">
        <v>102</v>
      </c>
      <c r="E51" s="220">
        <f>SUM(F51:Z51)</f>
        <v>3520</v>
      </c>
      <c r="F51" s="220">
        <f aca="true" t="shared" si="11" ref="F51:Z51">SUM(F52:F53)</f>
        <v>203</v>
      </c>
      <c r="G51" s="220">
        <f t="shared" si="11"/>
        <v>176</v>
      </c>
      <c r="H51" s="220">
        <f t="shared" si="11"/>
        <v>223</v>
      </c>
      <c r="I51" s="220">
        <f t="shared" si="11"/>
        <v>260</v>
      </c>
      <c r="J51" s="220">
        <f t="shared" si="11"/>
        <v>288</v>
      </c>
      <c r="K51" s="220">
        <f t="shared" si="11"/>
        <v>253</v>
      </c>
      <c r="L51" s="220">
        <f t="shared" si="11"/>
        <v>272</v>
      </c>
      <c r="M51" s="220">
        <f t="shared" si="11"/>
        <v>266</v>
      </c>
      <c r="N51" s="220">
        <f t="shared" si="11"/>
        <v>277</v>
      </c>
      <c r="O51" s="220">
        <f t="shared" si="11"/>
        <v>345</v>
      </c>
      <c r="P51" s="220">
        <f t="shared" si="11"/>
        <v>298</v>
      </c>
      <c r="Q51" s="220">
        <f t="shared" si="11"/>
        <v>226</v>
      </c>
      <c r="R51" s="220">
        <f t="shared" si="11"/>
        <v>124</v>
      </c>
      <c r="S51" s="220">
        <f t="shared" si="11"/>
        <v>68</v>
      </c>
      <c r="T51" s="220">
        <f t="shared" si="11"/>
        <v>61</v>
      </c>
      <c r="U51" s="220">
        <f t="shared" si="11"/>
        <v>87</v>
      </c>
      <c r="V51" s="220">
        <f t="shared" si="11"/>
        <v>51</v>
      </c>
      <c r="W51" s="220">
        <f t="shared" si="11"/>
        <v>24</v>
      </c>
      <c r="X51" s="220">
        <f t="shared" si="11"/>
        <v>14</v>
      </c>
      <c r="Y51" s="220">
        <f t="shared" si="11"/>
        <v>4</v>
      </c>
      <c r="Z51" s="211">
        <f t="shared" si="11"/>
        <v>0</v>
      </c>
    </row>
    <row r="52" spans="1:26" s="183" customFormat="1" ht="18.75" customHeight="1">
      <c r="A52" s="450"/>
      <c r="B52" s="451"/>
      <c r="C52" s="218" t="s">
        <v>97</v>
      </c>
      <c r="D52" s="219" t="s">
        <v>118</v>
      </c>
      <c r="E52" s="220">
        <f>SUM(F52:Z52)</f>
        <v>1831</v>
      </c>
      <c r="F52" s="220">
        <v>98</v>
      </c>
      <c r="G52" s="220">
        <v>88</v>
      </c>
      <c r="H52" s="220">
        <v>123</v>
      </c>
      <c r="I52" s="220">
        <v>133</v>
      </c>
      <c r="J52" s="220">
        <v>141</v>
      </c>
      <c r="K52" s="220">
        <v>143</v>
      </c>
      <c r="L52" s="220">
        <v>138</v>
      </c>
      <c r="M52" s="220">
        <v>143</v>
      </c>
      <c r="N52" s="220">
        <v>150</v>
      </c>
      <c r="O52" s="220">
        <v>194</v>
      </c>
      <c r="P52" s="220">
        <v>162</v>
      </c>
      <c r="Q52" s="220">
        <v>121</v>
      </c>
      <c r="R52" s="220">
        <v>68</v>
      </c>
      <c r="S52" s="220">
        <v>33</v>
      </c>
      <c r="T52" s="220">
        <v>31</v>
      </c>
      <c r="U52" s="220">
        <v>33</v>
      </c>
      <c r="V52" s="220">
        <v>21</v>
      </c>
      <c r="W52" s="220">
        <v>7</v>
      </c>
      <c r="X52" s="220">
        <v>4</v>
      </c>
      <c r="Y52" s="211">
        <v>0</v>
      </c>
      <c r="Z52" s="211"/>
    </row>
    <row r="53" spans="1:26" s="183" customFormat="1" ht="18" customHeight="1">
      <c r="A53" s="450"/>
      <c r="B53" s="451"/>
      <c r="C53" s="218" t="s">
        <v>98</v>
      </c>
      <c r="D53" s="219" t="s">
        <v>119</v>
      </c>
      <c r="E53" s="220">
        <f>SUM(F53:Z53)</f>
        <v>1689</v>
      </c>
      <c r="F53" s="220">
        <v>105</v>
      </c>
      <c r="G53" s="220">
        <v>88</v>
      </c>
      <c r="H53" s="220">
        <v>100</v>
      </c>
      <c r="I53" s="220">
        <v>127</v>
      </c>
      <c r="J53" s="220">
        <v>147</v>
      </c>
      <c r="K53" s="220">
        <v>110</v>
      </c>
      <c r="L53" s="220">
        <v>134</v>
      </c>
      <c r="M53" s="220">
        <v>123</v>
      </c>
      <c r="N53" s="220">
        <v>127</v>
      </c>
      <c r="O53" s="220">
        <v>151</v>
      </c>
      <c r="P53" s="220">
        <v>136</v>
      </c>
      <c r="Q53" s="220">
        <v>105</v>
      </c>
      <c r="R53" s="220">
        <v>56</v>
      </c>
      <c r="S53" s="220">
        <v>35</v>
      </c>
      <c r="T53" s="220">
        <v>30</v>
      </c>
      <c r="U53" s="220">
        <v>54</v>
      </c>
      <c r="V53" s="220">
        <v>30</v>
      </c>
      <c r="W53" s="220">
        <v>17</v>
      </c>
      <c r="X53" s="220">
        <v>10</v>
      </c>
      <c r="Y53" s="220">
        <v>4</v>
      </c>
      <c r="Z53" s="211"/>
    </row>
    <row r="54" spans="1:26" s="183" customFormat="1" ht="4.5" customHeight="1">
      <c r="A54" s="212"/>
      <c r="B54" s="29"/>
      <c r="C54" s="208"/>
      <c r="D54" s="209"/>
      <c r="E54" s="210"/>
      <c r="F54" s="210"/>
      <c r="G54" s="22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1"/>
    </row>
    <row r="55" spans="1:26" s="183" customFormat="1" ht="18" customHeight="1">
      <c r="A55" s="450" t="s">
        <v>265</v>
      </c>
      <c r="B55" s="451">
        <v>2013</v>
      </c>
      <c r="C55" s="218" t="s">
        <v>86</v>
      </c>
      <c r="D55" s="219" t="s">
        <v>102</v>
      </c>
      <c r="E55" s="220">
        <f>SUM(F55:Z55)</f>
        <v>3502</v>
      </c>
      <c r="F55" s="220">
        <f aca="true" t="shared" si="12" ref="F55:Z55">SUM(F56:F57)</f>
        <v>194</v>
      </c>
      <c r="G55" s="220">
        <f t="shared" si="12"/>
        <v>175</v>
      </c>
      <c r="H55" s="220">
        <f t="shared" si="12"/>
        <v>234</v>
      </c>
      <c r="I55" s="220">
        <f t="shared" si="12"/>
        <v>257</v>
      </c>
      <c r="J55" s="220">
        <f t="shared" si="12"/>
        <v>284</v>
      </c>
      <c r="K55" s="220">
        <f t="shared" si="12"/>
        <v>240</v>
      </c>
      <c r="L55" s="220">
        <f t="shared" si="12"/>
        <v>275</v>
      </c>
      <c r="M55" s="220">
        <f t="shared" si="12"/>
        <v>234</v>
      </c>
      <c r="N55" s="220">
        <f t="shared" si="12"/>
        <v>287</v>
      </c>
      <c r="O55" s="220">
        <f t="shared" si="12"/>
        <v>326</v>
      </c>
      <c r="P55" s="220">
        <f t="shared" si="12"/>
        <v>300</v>
      </c>
      <c r="Q55" s="220">
        <f t="shared" si="12"/>
        <v>246</v>
      </c>
      <c r="R55" s="220">
        <f t="shared" si="12"/>
        <v>149</v>
      </c>
      <c r="S55" s="220">
        <f t="shared" si="12"/>
        <v>66</v>
      </c>
      <c r="T55" s="220">
        <f t="shared" si="12"/>
        <v>60</v>
      </c>
      <c r="U55" s="220">
        <f t="shared" si="12"/>
        <v>81</v>
      </c>
      <c r="V55" s="220">
        <f t="shared" si="12"/>
        <v>53</v>
      </c>
      <c r="W55" s="220">
        <f t="shared" si="12"/>
        <v>22</v>
      </c>
      <c r="X55" s="220">
        <f t="shared" si="12"/>
        <v>16</v>
      </c>
      <c r="Y55" s="220">
        <f t="shared" si="12"/>
        <v>2</v>
      </c>
      <c r="Z55" s="220">
        <f t="shared" si="12"/>
        <v>1</v>
      </c>
    </row>
    <row r="56" spans="1:26" s="183" customFormat="1" ht="18" customHeight="1">
      <c r="A56" s="450"/>
      <c r="B56" s="451"/>
      <c r="C56" s="218" t="s">
        <v>97</v>
      </c>
      <c r="D56" s="219" t="s">
        <v>118</v>
      </c>
      <c r="E56" s="220">
        <f>SUM(F56:Z56)</f>
        <v>1819</v>
      </c>
      <c r="F56" s="220">
        <v>91</v>
      </c>
      <c r="G56" s="220">
        <v>95</v>
      </c>
      <c r="H56" s="220">
        <v>117</v>
      </c>
      <c r="I56" s="220">
        <v>143</v>
      </c>
      <c r="J56" s="220">
        <v>140</v>
      </c>
      <c r="K56" s="220">
        <v>124</v>
      </c>
      <c r="L56" s="220">
        <v>148</v>
      </c>
      <c r="M56" s="220">
        <v>117</v>
      </c>
      <c r="N56" s="220">
        <v>160</v>
      </c>
      <c r="O56" s="220">
        <v>175</v>
      </c>
      <c r="P56" s="220">
        <v>167</v>
      </c>
      <c r="Q56" s="220">
        <v>130</v>
      </c>
      <c r="R56" s="220">
        <v>80</v>
      </c>
      <c r="S56" s="220">
        <v>34</v>
      </c>
      <c r="T56" s="220">
        <v>29</v>
      </c>
      <c r="U56" s="220">
        <v>35</v>
      </c>
      <c r="V56" s="220">
        <v>18</v>
      </c>
      <c r="W56" s="220">
        <v>11</v>
      </c>
      <c r="X56" s="220">
        <v>5</v>
      </c>
      <c r="Y56" s="211">
        <v>0</v>
      </c>
      <c r="Z56" s="211"/>
    </row>
    <row r="57" spans="1:26" s="183" customFormat="1" ht="18" customHeight="1">
      <c r="A57" s="450"/>
      <c r="B57" s="451"/>
      <c r="C57" s="218" t="s">
        <v>98</v>
      </c>
      <c r="D57" s="219" t="s">
        <v>119</v>
      </c>
      <c r="E57" s="220">
        <f>SUM(F57:Z57)</f>
        <v>1683</v>
      </c>
      <c r="F57" s="220">
        <v>103</v>
      </c>
      <c r="G57" s="220">
        <v>80</v>
      </c>
      <c r="H57" s="220">
        <v>117</v>
      </c>
      <c r="I57" s="220">
        <v>114</v>
      </c>
      <c r="J57" s="220">
        <v>144</v>
      </c>
      <c r="K57" s="220">
        <v>116</v>
      </c>
      <c r="L57" s="220">
        <v>127</v>
      </c>
      <c r="M57" s="220">
        <v>117</v>
      </c>
      <c r="N57" s="220">
        <v>127</v>
      </c>
      <c r="O57" s="220">
        <v>151</v>
      </c>
      <c r="P57" s="220">
        <v>133</v>
      </c>
      <c r="Q57" s="220">
        <v>116</v>
      </c>
      <c r="R57" s="220">
        <v>69</v>
      </c>
      <c r="S57" s="220">
        <v>32</v>
      </c>
      <c r="T57" s="220">
        <v>31</v>
      </c>
      <c r="U57" s="220">
        <v>46</v>
      </c>
      <c r="V57" s="220">
        <v>35</v>
      </c>
      <c r="W57" s="220">
        <v>11</v>
      </c>
      <c r="X57" s="220">
        <v>11</v>
      </c>
      <c r="Y57" s="220">
        <v>2</v>
      </c>
      <c r="Z57" s="220">
        <v>1</v>
      </c>
    </row>
    <row r="58" spans="1:26" s="183" customFormat="1" ht="4.5" customHeight="1">
      <c r="A58" s="224"/>
      <c r="B58" s="225"/>
      <c r="C58" s="218"/>
      <c r="D58" s="219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  <c r="P58" s="220"/>
      <c r="Q58" s="220"/>
      <c r="R58" s="220"/>
      <c r="S58" s="220"/>
      <c r="T58" s="220"/>
      <c r="U58" s="220"/>
      <c r="V58" s="220"/>
      <c r="W58" s="220"/>
      <c r="X58" s="220"/>
      <c r="Y58" s="220"/>
      <c r="Z58" s="220"/>
    </row>
    <row r="59" spans="1:26" s="183" customFormat="1" ht="18" customHeight="1">
      <c r="A59" s="450" t="s">
        <v>266</v>
      </c>
      <c r="B59" s="451">
        <v>2014</v>
      </c>
      <c r="C59" s="218" t="s">
        <v>86</v>
      </c>
      <c r="D59" s="219" t="s">
        <v>102</v>
      </c>
      <c r="E59" s="220">
        <f aca="true" t="shared" si="13" ref="E59:E64">SUM(F59:Z59)</f>
        <v>3669</v>
      </c>
      <c r="F59" s="220">
        <f aca="true" t="shared" si="14" ref="F59:Z59">SUM(F60:F61)</f>
        <v>205</v>
      </c>
      <c r="G59" s="220">
        <f t="shared" si="14"/>
        <v>180</v>
      </c>
      <c r="H59" s="220">
        <f t="shared" si="14"/>
        <v>225</v>
      </c>
      <c r="I59" s="220">
        <f t="shared" si="14"/>
        <v>278</v>
      </c>
      <c r="J59" s="220">
        <f t="shared" si="14"/>
        <v>287</v>
      </c>
      <c r="K59" s="220">
        <f t="shared" si="14"/>
        <v>262</v>
      </c>
      <c r="L59" s="220">
        <f t="shared" si="14"/>
        <v>288</v>
      </c>
      <c r="M59" s="220">
        <f t="shared" si="14"/>
        <v>262</v>
      </c>
      <c r="N59" s="220">
        <f t="shared" si="14"/>
        <v>290</v>
      </c>
      <c r="O59" s="220">
        <f t="shared" si="14"/>
        <v>319</v>
      </c>
      <c r="P59" s="220">
        <f t="shared" si="14"/>
        <v>333</v>
      </c>
      <c r="Q59" s="220">
        <f t="shared" si="14"/>
        <v>276</v>
      </c>
      <c r="R59" s="220">
        <f t="shared" si="14"/>
        <v>164</v>
      </c>
      <c r="S59" s="220">
        <f t="shared" si="14"/>
        <v>77</v>
      </c>
      <c r="T59" s="220">
        <f t="shared" si="14"/>
        <v>52</v>
      </c>
      <c r="U59" s="220">
        <f t="shared" si="14"/>
        <v>71</v>
      </c>
      <c r="V59" s="220">
        <f t="shared" si="14"/>
        <v>60</v>
      </c>
      <c r="W59" s="220">
        <f t="shared" si="14"/>
        <v>24</v>
      </c>
      <c r="X59" s="220">
        <f t="shared" si="14"/>
        <v>15</v>
      </c>
      <c r="Y59" s="211">
        <f t="shared" si="14"/>
        <v>0</v>
      </c>
      <c r="Z59" s="220">
        <f t="shared" si="14"/>
        <v>1</v>
      </c>
    </row>
    <row r="60" spans="1:26" s="183" customFormat="1" ht="18" customHeight="1">
      <c r="A60" s="450"/>
      <c r="B60" s="451"/>
      <c r="C60" s="218" t="s">
        <v>97</v>
      </c>
      <c r="D60" s="219" t="s">
        <v>118</v>
      </c>
      <c r="E60" s="220">
        <f t="shared" si="13"/>
        <v>1895</v>
      </c>
      <c r="F60" s="220">
        <v>104</v>
      </c>
      <c r="G60" s="220">
        <v>93</v>
      </c>
      <c r="H60" s="220">
        <v>121</v>
      </c>
      <c r="I60" s="220">
        <v>144</v>
      </c>
      <c r="J60" s="220">
        <v>144</v>
      </c>
      <c r="K60" s="220">
        <v>127</v>
      </c>
      <c r="L60" s="220">
        <v>155</v>
      </c>
      <c r="M60" s="220">
        <v>134</v>
      </c>
      <c r="N60" s="220">
        <v>166</v>
      </c>
      <c r="O60" s="220">
        <v>165</v>
      </c>
      <c r="P60" s="220">
        <v>178</v>
      </c>
      <c r="Q60" s="220">
        <v>143</v>
      </c>
      <c r="R60" s="220">
        <v>88</v>
      </c>
      <c r="S60" s="220">
        <v>41</v>
      </c>
      <c r="T60" s="220">
        <v>24</v>
      </c>
      <c r="U60" s="220">
        <v>31</v>
      </c>
      <c r="V60" s="220">
        <v>21</v>
      </c>
      <c r="W60" s="220">
        <v>10</v>
      </c>
      <c r="X60" s="220">
        <v>6</v>
      </c>
      <c r="Y60" s="211">
        <v>0</v>
      </c>
      <c r="Z60" s="211"/>
    </row>
    <row r="61" spans="1:26" s="183" customFormat="1" ht="18" customHeight="1">
      <c r="A61" s="450"/>
      <c r="B61" s="451"/>
      <c r="C61" s="218" t="s">
        <v>98</v>
      </c>
      <c r="D61" s="219" t="s">
        <v>119</v>
      </c>
      <c r="E61" s="220">
        <f t="shared" si="13"/>
        <v>1774</v>
      </c>
      <c r="F61" s="220">
        <v>101</v>
      </c>
      <c r="G61" s="220">
        <v>87</v>
      </c>
      <c r="H61" s="220">
        <v>104</v>
      </c>
      <c r="I61" s="220">
        <v>134</v>
      </c>
      <c r="J61" s="220">
        <v>143</v>
      </c>
      <c r="K61" s="220">
        <v>135</v>
      </c>
      <c r="L61" s="220">
        <v>133</v>
      </c>
      <c r="M61" s="220">
        <v>128</v>
      </c>
      <c r="N61" s="220">
        <v>124</v>
      </c>
      <c r="O61" s="220">
        <v>154</v>
      </c>
      <c r="P61" s="220">
        <v>155</v>
      </c>
      <c r="Q61" s="220">
        <v>133</v>
      </c>
      <c r="R61" s="220">
        <v>76</v>
      </c>
      <c r="S61" s="220">
        <v>36</v>
      </c>
      <c r="T61" s="220">
        <v>28</v>
      </c>
      <c r="U61" s="220">
        <v>40</v>
      </c>
      <c r="V61" s="220">
        <v>39</v>
      </c>
      <c r="W61" s="220">
        <v>14</v>
      </c>
      <c r="X61" s="220">
        <v>9</v>
      </c>
      <c r="Y61" s="211">
        <v>0</v>
      </c>
      <c r="Z61" s="220">
        <v>1</v>
      </c>
    </row>
    <row r="62" spans="1:26" s="183" customFormat="1" ht="22.5" customHeight="1">
      <c r="A62" s="450" t="s">
        <v>267</v>
      </c>
      <c r="B62" s="451">
        <v>2015</v>
      </c>
      <c r="C62" s="218" t="s">
        <v>86</v>
      </c>
      <c r="D62" s="219" t="s">
        <v>102</v>
      </c>
      <c r="E62" s="220">
        <f t="shared" si="13"/>
        <v>3669</v>
      </c>
      <c r="F62" s="220">
        <f aca="true" t="shared" si="15" ref="F62:Z62">SUM(F63:F64)</f>
        <v>205</v>
      </c>
      <c r="G62" s="220">
        <f t="shared" si="15"/>
        <v>180</v>
      </c>
      <c r="H62" s="220">
        <f t="shared" si="15"/>
        <v>225</v>
      </c>
      <c r="I62" s="220">
        <f t="shared" si="15"/>
        <v>278</v>
      </c>
      <c r="J62" s="220">
        <f t="shared" si="15"/>
        <v>287</v>
      </c>
      <c r="K62" s="220">
        <f t="shared" si="15"/>
        <v>262</v>
      </c>
      <c r="L62" s="220">
        <f t="shared" si="15"/>
        <v>288</v>
      </c>
      <c r="M62" s="220">
        <f t="shared" si="15"/>
        <v>262</v>
      </c>
      <c r="N62" s="220">
        <f t="shared" si="15"/>
        <v>290</v>
      </c>
      <c r="O62" s="220">
        <f t="shared" si="15"/>
        <v>319</v>
      </c>
      <c r="P62" s="220">
        <f t="shared" si="15"/>
        <v>333</v>
      </c>
      <c r="Q62" s="220">
        <f t="shared" si="15"/>
        <v>276</v>
      </c>
      <c r="R62" s="220">
        <f t="shared" si="15"/>
        <v>164</v>
      </c>
      <c r="S62" s="220">
        <f t="shared" si="15"/>
        <v>77</v>
      </c>
      <c r="T62" s="220">
        <f t="shared" si="15"/>
        <v>52</v>
      </c>
      <c r="U62" s="220">
        <f t="shared" si="15"/>
        <v>71</v>
      </c>
      <c r="V62" s="220">
        <f t="shared" si="15"/>
        <v>60</v>
      </c>
      <c r="W62" s="220">
        <f t="shared" si="15"/>
        <v>24</v>
      </c>
      <c r="X62" s="220">
        <f t="shared" si="15"/>
        <v>15</v>
      </c>
      <c r="Y62" s="211">
        <f t="shared" si="15"/>
        <v>0</v>
      </c>
      <c r="Z62" s="220">
        <f t="shared" si="15"/>
        <v>1</v>
      </c>
    </row>
    <row r="63" spans="1:26" s="183" customFormat="1" ht="18.75" customHeight="1">
      <c r="A63" s="450"/>
      <c r="B63" s="451"/>
      <c r="C63" s="218" t="s">
        <v>97</v>
      </c>
      <c r="D63" s="219" t="s">
        <v>118</v>
      </c>
      <c r="E63" s="220">
        <f t="shared" si="13"/>
        <v>1895</v>
      </c>
      <c r="F63" s="220">
        <v>104</v>
      </c>
      <c r="G63" s="220">
        <v>93</v>
      </c>
      <c r="H63" s="220">
        <v>121</v>
      </c>
      <c r="I63" s="220">
        <v>144</v>
      </c>
      <c r="J63" s="220">
        <v>144</v>
      </c>
      <c r="K63" s="220">
        <v>127</v>
      </c>
      <c r="L63" s="220">
        <v>155</v>
      </c>
      <c r="M63" s="220">
        <v>134</v>
      </c>
      <c r="N63" s="220">
        <v>166</v>
      </c>
      <c r="O63" s="220">
        <v>165</v>
      </c>
      <c r="P63" s="220">
        <v>178</v>
      </c>
      <c r="Q63" s="220">
        <v>143</v>
      </c>
      <c r="R63" s="220">
        <v>88</v>
      </c>
      <c r="S63" s="220">
        <v>41</v>
      </c>
      <c r="T63" s="220">
        <v>24</v>
      </c>
      <c r="U63" s="220">
        <v>31</v>
      </c>
      <c r="V63" s="220">
        <v>21</v>
      </c>
      <c r="W63" s="220">
        <v>10</v>
      </c>
      <c r="X63" s="220">
        <v>6</v>
      </c>
      <c r="Y63" s="211">
        <v>0</v>
      </c>
      <c r="Z63" s="211"/>
    </row>
    <row r="64" spans="1:26" s="183" customFormat="1" ht="18" customHeight="1">
      <c r="A64" s="450"/>
      <c r="B64" s="451"/>
      <c r="C64" s="218" t="s">
        <v>98</v>
      </c>
      <c r="D64" s="219" t="s">
        <v>119</v>
      </c>
      <c r="E64" s="220">
        <f t="shared" si="13"/>
        <v>1774</v>
      </c>
      <c r="F64" s="220">
        <v>101</v>
      </c>
      <c r="G64" s="220">
        <v>87</v>
      </c>
      <c r="H64" s="220">
        <v>104</v>
      </c>
      <c r="I64" s="220">
        <v>134</v>
      </c>
      <c r="J64" s="220">
        <v>143</v>
      </c>
      <c r="K64" s="220">
        <v>135</v>
      </c>
      <c r="L64" s="220">
        <v>133</v>
      </c>
      <c r="M64" s="220">
        <v>128</v>
      </c>
      <c r="N64" s="220">
        <v>124</v>
      </c>
      <c r="O64" s="220">
        <v>154</v>
      </c>
      <c r="P64" s="220">
        <v>155</v>
      </c>
      <c r="Q64" s="220">
        <v>133</v>
      </c>
      <c r="R64" s="220">
        <v>76</v>
      </c>
      <c r="S64" s="220">
        <v>36</v>
      </c>
      <c r="T64" s="220">
        <v>28</v>
      </c>
      <c r="U64" s="220">
        <v>40</v>
      </c>
      <c r="V64" s="220">
        <v>39</v>
      </c>
      <c r="W64" s="220">
        <v>14</v>
      </c>
      <c r="X64" s="220">
        <v>9</v>
      </c>
      <c r="Y64" s="211">
        <v>0</v>
      </c>
      <c r="Z64" s="220">
        <v>1</v>
      </c>
    </row>
    <row r="65" spans="1:26" s="183" customFormat="1" ht="6" customHeight="1">
      <c r="A65" s="224"/>
      <c r="B65" s="388"/>
      <c r="C65" s="386"/>
      <c r="D65" s="389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20"/>
      <c r="P65" s="220"/>
      <c r="Q65" s="220"/>
      <c r="R65" s="220"/>
      <c r="S65" s="220"/>
      <c r="T65" s="220"/>
      <c r="U65" s="220"/>
      <c r="V65" s="220"/>
      <c r="W65" s="220"/>
      <c r="X65" s="220"/>
      <c r="Y65" s="211"/>
      <c r="Z65" s="220"/>
    </row>
    <row r="66" spans="1:26" s="221" customFormat="1" ht="18" customHeight="1">
      <c r="A66" s="450" t="s">
        <v>268</v>
      </c>
      <c r="B66" s="451">
        <v>2016</v>
      </c>
      <c r="C66" s="218" t="s">
        <v>86</v>
      </c>
      <c r="D66" s="219" t="s">
        <v>102</v>
      </c>
      <c r="E66" s="220">
        <f>SUM(F66:Z66)</f>
        <v>3612</v>
      </c>
      <c r="F66" s="220">
        <f aca="true" t="shared" si="16" ref="F66:Z66">SUM(F67:F68)</f>
        <v>213</v>
      </c>
      <c r="G66" s="220">
        <f t="shared" si="16"/>
        <v>176</v>
      </c>
      <c r="H66" s="220">
        <f t="shared" si="16"/>
        <v>197</v>
      </c>
      <c r="I66" s="220">
        <f t="shared" si="16"/>
        <v>254</v>
      </c>
      <c r="J66" s="220">
        <f t="shared" si="16"/>
        <v>295</v>
      </c>
      <c r="K66" s="220">
        <f t="shared" si="16"/>
        <v>270</v>
      </c>
      <c r="L66" s="220">
        <f t="shared" si="16"/>
        <v>252</v>
      </c>
      <c r="M66" s="220">
        <f t="shared" si="16"/>
        <v>262</v>
      </c>
      <c r="N66" s="220">
        <f t="shared" si="16"/>
        <v>271</v>
      </c>
      <c r="O66" s="220">
        <f t="shared" si="16"/>
        <v>295</v>
      </c>
      <c r="P66" s="220">
        <f t="shared" si="16"/>
        <v>333</v>
      </c>
      <c r="Q66" s="220">
        <f t="shared" si="16"/>
        <v>287</v>
      </c>
      <c r="R66" s="220">
        <f t="shared" si="16"/>
        <v>185</v>
      </c>
      <c r="S66" s="220">
        <f t="shared" si="16"/>
        <v>113</v>
      </c>
      <c r="T66" s="220">
        <f t="shared" si="16"/>
        <v>48</v>
      </c>
      <c r="U66" s="220">
        <f t="shared" si="16"/>
        <v>56</v>
      </c>
      <c r="V66" s="220">
        <f t="shared" si="16"/>
        <v>54</v>
      </c>
      <c r="W66" s="220">
        <f t="shared" si="16"/>
        <v>39</v>
      </c>
      <c r="X66" s="220">
        <f t="shared" si="16"/>
        <v>9</v>
      </c>
      <c r="Y66" s="220">
        <f t="shared" si="16"/>
        <v>3</v>
      </c>
      <c r="Z66" s="211">
        <f t="shared" si="16"/>
        <v>0</v>
      </c>
    </row>
    <row r="67" spans="1:26" s="221" customFormat="1" ht="18" customHeight="1">
      <c r="A67" s="450"/>
      <c r="B67" s="451"/>
      <c r="C67" s="218" t="s">
        <v>97</v>
      </c>
      <c r="D67" s="219" t="s">
        <v>431</v>
      </c>
      <c r="E67" s="220">
        <f>SUM(F67:Z67)</f>
        <v>1855</v>
      </c>
      <c r="F67" s="220">
        <v>109</v>
      </c>
      <c r="G67" s="220">
        <v>90</v>
      </c>
      <c r="H67" s="220">
        <v>109</v>
      </c>
      <c r="I67" s="220">
        <v>132</v>
      </c>
      <c r="J67" s="220">
        <v>150</v>
      </c>
      <c r="K67" s="220">
        <v>136</v>
      </c>
      <c r="L67" s="220">
        <v>132</v>
      </c>
      <c r="M67" s="220">
        <v>141</v>
      </c>
      <c r="N67" s="220">
        <v>147</v>
      </c>
      <c r="O67" s="220">
        <v>139</v>
      </c>
      <c r="P67" s="220">
        <v>182</v>
      </c>
      <c r="Q67" s="220">
        <v>146</v>
      </c>
      <c r="R67" s="220">
        <v>96</v>
      </c>
      <c r="S67" s="220">
        <v>55</v>
      </c>
      <c r="T67" s="220">
        <v>26</v>
      </c>
      <c r="U67" s="220">
        <v>22</v>
      </c>
      <c r="V67" s="220">
        <v>22</v>
      </c>
      <c r="W67" s="220">
        <v>15</v>
      </c>
      <c r="X67" s="220">
        <v>4</v>
      </c>
      <c r="Y67" s="220">
        <v>2</v>
      </c>
      <c r="Z67" s="211"/>
    </row>
    <row r="68" spans="1:26" s="221" customFormat="1" ht="18" customHeight="1">
      <c r="A68" s="450"/>
      <c r="B68" s="451"/>
      <c r="C68" s="218" t="s">
        <v>98</v>
      </c>
      <c r="D68" s="219" t="s">
        <v>119</v>
      </c>
      <c r="E68" s="220">
        <f>SUM(F68:Z68)</f>
        <v>1757</v>
      </c>
      <c r="F68" s="220">
        <v>104</v>
      </c>
      <c r="G68" s="220">
        <v>86</v>
      </c>
      <c r="H68" s="220">
        <v>88</v>
      </c>
      <c r="I68" s="220">
        <v>122</v>
      </c>
      <c r="J68" s="220">
        <v>145</v>
      </c>
      <c r="K68" s="220">
        <v>134</v>
      </c>
      <c r="L68" s="220">
        <v>120</v>
      </c>
      <c r="M68" s="220">
        <v>121</v>
      </c>
      <c r="N68" s="220">
        <v>124</v>
      </c>
      <c r="O68" s="220">
        <v>156</v>
      </c>
      <c r="P68" s="220">
        <v>151</v>
      </c>
      <c r="Q68" s="220">
        <v>141</v>
      </c>
      <c r="R68" s="220">
        <v>89</v>
      </c>
      <c r="S68" s="220">
        <v>58</v>
      </c>
      <c r="T68" s="220">
        <v>22</v>
      </c>
      <c r="U68" s="220">
        <v>34</v>
      </c>
      <c r="V68" s="220">
        <v>32</v>
      </c>
      <c r="W68" s="220">
        <v>24</v>
      </c>
      <c r="X68" s="220">
        <v>5</v>
      </c>
      <c r="Y68" s="220">
        <v>1</v>
      </c>
      <c r="Z68" s="211">
        <v>0</v>
      </c>
    </row>
    <row r="69" spans="1:26" s="183" customFormat="1" ht="6" customHeight="1">
      <c r="A69" s="224"/>
      <c r="B69" s="225"/>
      <c r="C69" s="218"/>
      <c r="D69" s="219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0"/>
      <c r="X69" s="220"/>
      <c r="Y69" s="211"/>
      <c r="Z69" s="220"/>
    </row>
    <row r="70" spans="1:26" s="221" customFormat="1" ht="18" customHeight="1" hidden="1">
      <c r="A70" s="450" t="s">
        <v>268</v>
      </c>
      <c r="B70" s="451">
        <v>2016</v>
      </c>
      <c r="C70" s="218" t="s">
        <v>86</v>
      </c>
      <c r="D70" s="219" t="s">
        <v>102</v>
      </c>
      <c r="E70" s="220">
        <f>SUM(F70:Z70)</f>
        <v>3612</v>
      </c>
      <c r="F70" s="220">
        <f aca="true" t="shared" si="17" ref="F70:Z70">SUM(F71:F72)</f>
        <v>213</v>
      </c>
      <c r="G70" s="220">
        <f t="shared" si="17"/>
        <v>176</v>
      </c>
      <c r="H70" s="220">
        <f t="shared" si="17"/>
        <v>197</v>
      </c>
      <c r="I70" s="220">
        <f t="shared" si="17"/>
        <v>254</v>
      </c>
      <c r="J70" s="220">
        <f t="shared" si="17"/>
        <v>295</v>
      </c>
      <c r="K70" s="220">
        <f t="shared" si="17"/>
        <v>270</v>
      </c>
      <c r="L70" s="220">
        <f t="shared" si="17"/>
        <v>252</v>
      </c>
      <c r="M70" s="220">
        <f t="shared" si="17"/>
        <v>262</v>
      </c>
      <c r="N70" s="220">
        <f t="shared" si="17"/>
        <v>271</v>
      </c>
      <c r="O70" s="220">
        <f t="shared" si="17"/>
        <v>295</v>
      </c>
      <c r="P70" s="220">
        <f t="shared" si="17"/>
        <v>333</v>
      </c>
      <c r="Q70" s="220">
        <f t="shared" si="17"/>
        <v>287</v>
      </c>
      <c r="R70" s="220">
        <f t="shared" si="17"/>
        <v>185</v>
      </c>
      <c r="S70" s="220">
        <f t="shared" si="17"/>
        <v>113</v>
      </c>
      <c r="T70" s="220">
        <f t="shared" si="17"/>
        <v>48</v>
      </c>
      <c r="U70" s="220">
        <f t="shared" si="17"/>
        <v>56</v>
      </c>
      <c r="V70" s="220">
        <f t="shared" si="17"/>
        <v>54</v>
      </c>
      <c r="W70" s="220">
        <f t="shared" si="17"/>
        <v>39</v>
      </c>
      <c r="X70" s="220">
        <f t="shared" si="17"/>
        <v>9</v>
      </c>
      <c r="Y70" s="220">
        <f t="shared" si="17"/>
        <v>3</v>
      </c>
      <c r="Z70" s="211">
        <f t="shared" si="17"/>
        <v>0</v>
      </c>
    </row>
    <row r="71" spans="1:26" s="221" customFormat="1" ht="18" customHeight="1" hidden="1">
      <c r="A71" s="450"/>
      <c r="B71" s="451"/>
      <c r="C71" s="218" t="s">
        <v>97</v>
      </c>
      <c r="D71" s="219" t="s">
        <v>431</v>
      </c>
      <c r="E71" s="220">
        <f>SUM(F71:Z71)</f>
        <v>1855</v>
      </c>
      <c r="F71" s="220">
        <v>109</v>
      </c>
      <c r="G71" s="220">
        <v>90</v>
      </c>
      <c r="H71" s="220">
        <v>109</v>
      </c>
      <c r="I71" s="220">
        <v>132</v>
      </c>
      <c r="J71" s="220">
        <v>150</v>
      </c>
      <c r="K71" s="220">
        <v>136</v>
      </c>
      <c r="L71" s="220">
        <v>132</v>
      </c>
      <c r="M71" s="220">
        <v>141</v>
      </c>
      <c r="N71" s="220">
        <v>147</v>
      </c>
      <c r="O71" s="220">
        <v>139</v>
      </c>
      <c r="P71" s="220">
        <v>182</v>
      </c>
      <c r="Q71" s="220">
        <v>146</v>
      </c>
      <c r="R71" s="220">
        <v>96</v>
      </c>
      <c r="S71" s="220">
        <v>55</v>
      </c>
      <c r="T71" s="220">
        <v>26</v>
      </c>
      <c r="U71" s="220">
        <v>22</v>
      </c>
      <c r="V71" s="220">
        <v>22</v>
      </c>
      <c r="W71" s="220">
        <v>15</v>
      </c>
      <c r="X71" s="220">
        <v>4</v>
      </c>
      <c r="Y71" s="220">
        <v>2</v>
      </c>
      <c r="Z71" s="211"/>
    </row>
    <row r="72" spans="1:26" s="221" customFormat="1" ht="18" customHeight="1" hidden="1">
      <c r="A72" s="450"/>
      <c r="B72" s="451"/>
      <c r="C72" s="218" t="s">
        <v>98</v>
      </c>
      <c r="D72" s="219" t="s">
        <v>119</v>
      </c>
      <c r="E72" s="220">
        <f>SUM(F72:Z72)</f>
        <v>1757</v>
      </c>
      <c r="F72" s="220">
        <v>104</v>
      </c>
      <c r="G72" s="220">
        <v>86</v>
      </c>
      <c r="H72" s="220">
        <v>88</v>
      </c>
      <c r="I72" s="220">
        <v>122</v>
      </c>
      <c r="J72" s="220">
        <v>145</v>
      </c>
      <c r="K72" s="220">
        <v>134</v>
      </c>
      <c r="L72" s="220">
        <v>120</v>
      </c>
      <c r="M72" s="220">
        <v>121</v>
      </c>
      <c r="N72" s="220">
        <v>124</v>
      </c>
      <c r="O72" s="220">
        <v>156</v>
      </c>
      <c r="P72" s="220">
        <v>151</v>
      </c>
      <c r="Q72" s="220">
        <v>141</v>
      </c>
      <c r="R72" s="220">
        <v>89</v>
      </c>
      <c r="S72" s="220">
        <v>58</v>
      </c>
      <c r="T72" s="220">
        <v>22</v>
      </c>
      <c r="U72" s="220">
        <v>34</v>
      </c>
      <c r="V72" s="220">
        <v>32</v>
      </c>
      <c r="W72" s="220">
        <v>24</v>
      </c>
      <c r="X72" s="220">
        <v>5</v>
      </c>
      <c r="Y72" s="220">
        <v>1</v>
      </c>
      <c r="Z72" s="211">
        <v>0</v>
      </c>
    </row>
    <row r="73" spans="1:26" s="183" customFormat="1" ht="6" customHeight="1" hidden="1">
      <c r="A73" s="212"/>
      <c r="B73" s="29"/>
      <c r="C73" s="208"/>
      <c r="D73" s="209"/>
      <c r="E73" s="210"/>
      <c r="F73" s="210"/>
      <c r="G73" s="220"/>
      <c r="H73" s="210"/>
      <c r="I73" s="210"/>
      <c r="J73" s="220"/>
      <c r="K73" s="210"/>
      <c r="L73" s="210"/>
      <c r="M73" s="220"/>
      <c r="N73" s="210"/>
      <c r="O73" s="210"/>
      <c r="P73" s="220"/>
      <c r="Q73" s="210"/>
      <c r="R73" s="210"/>
      <c r="S73" s="220"/>
      <c r="T73" s="210"/>
      <c r="U73" s="210"/>
      <c r="V73" s="220"/>
      <c r="W73" s="210"/>
      <c r="X73" s="210"/>
      <c r="Y73" s="210"/>
      <c r="Z73" s="211"/>
    </row>
    <row r="74" spans="1:26" s="221" customFormat="1" ht="22.5" customHeight="1">
      <c r="A74" s="450" t="s">
        <v>432</v>
      </c>
      <c r="B74" s="451">
        <v>2017</v>
      </c>
      <c r="C74" s="218" t="s">
        <v>86</v>
      </c>
      <c r="D74" s="219" t="s">
        <v>102</v>
      </c>
      <c r="E74" s="220">
        <f>SUM(F74:Z74)</f>
        <v>3653</v>
      </c>
      <c r="F74" s="220">
        <f>SUM(F75:F76)</f>
        <v>208</v>
      </c>
      <c r="G74" s="220">
        <f>SUM(G75:G76)</f>
        <v>181</v>
      </c>
      <c r="H74" s="220">
        <f>SUM(H75:H76)</f>
        <v>181</v>
      </c>
      <c r="I74" s="220">
        <f>SUM(I75:I76)</f>
        <v>260</v>
      </c>
      <c r="J74" s="220">
        <f aca="true" t="shared" si="18" ref="J74:Z74">SUM(J75:J76)</f>
        <v>297</v>
      </c>
      <c r="K74" s="220">
        <f t="shared" si="18"/>
        <v>291</v>
      </c>
      <c r="L74" s="220">
        <f t="shared" si="18"/>
        <v>240</v>
      </c>
      <c r="M74" s="220">
        <f t="shared" si="18"/>
        <v>267</v>
      </c>
      <c r="N74" s="220">
        <f t="shared" si="18"/>
        <v>262</v>
      </c>
      <c r="O74" s="220">
        <f t="shared" si="18"/>
        <v>282</v>
      </c>
      <c r="P74" s="220">
        <f t="shared" si="18"/>
        <v>347</v>
      </c>
      <c r="Q74" s="220">
        <f t="shared" si="18"/>
        <v>295</v>
      </c>
      <c r="R74" s="220">
        <f t="shared" si="18"/>
        <v>207</v>
      </c>
      <c r="S74" s="220">
        <f t="shared" si="18"/>
        <v>116</v>
      </c>
      <c r="T74" s="220">
        <f t="shared" si="18"/>
        <v>60</v>
      </c>
      <c r="U74" s="220">
        <f t="shared" si="18"/>
        <v>49</v>
      </c>
      <c r="V74" s="220">
        <f>SUM(V75:V76)</f>
        <v>59</v>
      </c>
      <c r="W74" s="220">
        <f t="shared" si="18"/>
        <v>36</v>
      </c>
      <c r="X74" s="220">
        <f t="shared" si="18"/>
        <v>13</v>
      </c>
      <c r="Y74" s="220">
        <f t="shared" si="18"/>
        <v>2</v>
      </c>
      <c r="Z74" s="211">
        <f t="shared" si="18"/>
        <v>0</v>
      </c>
    </row>
    <row r="75" spans="1:26" s="221" customFormat="1" ht="18.75" customHeight="1">
      <c r="A75" s="450"/>
      <c r="B75" s="451"/>
      <c r="C75" s="218" t="s">
        <v>97</v>
      </c>
      <c r="D75" s="219" t="s">
        <v>431</v>
      </c>
      <c r="E75" s="220">
        <f>SUM(F75:Z75)</f>
        <v>1861</v>
      </c>
      <c r="F75" s="220">
        <v>106</v>
      </c>
      <c r="G75" s="220">
        <v>96</v>
      </c>
      <c r="H75" s="220">
        <v>98</v>
      </c>
      <c r="I75" s="220">
        <v>133</v>
      </c>
      <c r="J75" s="220">
        <v>153</v>
      </c>
      <c r="K75" s="220">
        <v>141</v>
      </c>
      <c r="L75" s="220">
        <v>129</v>
      </c>
      <c r="M75" s="220">
        <v>134</v>
      </c>
      <c r="N75" s="220">
        <v>135</v>
      </c>
      <c r="O75" s="220">
        <v>149</v>
      </c>
      <c r="P75" s="220">
        <v>180</v>
      </c>
      <c r="Q75" s="220">
        <v>146</v>
      </c>
      <c r="R75" s="220">
        <v>108</v>
      </c>
      <c r="S75" s="220">
        <v>58</v>
      </c>
      <c r="T75" s="220">
        <v>30</v>
      </c>
      <c r="U75" s="220">
        <v>25</v>
      </c>
      <c r="V75" s="220">
        <v>19</v>
      </c>
      <c r="W75" s="220">
        <v>15</v>
      </c>
      <c r="X75" s="220">
        <v>5</v>
      </c>
      <c r="Y75" s="220">
        <v>1</v>
      </c>
      <c r="Z75" s="211"/>
    </row>
    <row r="76" spans="1:26" s="221" customFormat="1" ht="18" customHeight="1">
      <c r="A76" s="450"/>
      <c r="B76" s="451"/>
      <c r="C76" s="218" t="s">
        <v>98</v>
      </c>
      <c r="D76" s="219" t="s">
        <v>119</v>
      </c>
      <c r="E76" s="220">
        <f>SUM(F76:Z76)</f>
        <v>1792</v>
      </c>
      <c r="F76" s="220">
        <v>102</v>
      </c>
      <c r="G76" s="220">
        <v>85</v>
      </c>
      <c r="H76" s="220">
        <v>83</v>
      </c>
      <c r="I76" s="220">
        <v>127</v>
      </c>
      <c r="J76" s="220">
        <v>144</v>
      </c>
      <c r="K76" s="220">
        <v>150</v>
      </c>
      <c r="L76" s="220">
        <v>111</v>
      </c>
      <c r="M76" s="220">
        <v>133</v>
      </c>
      <c r="N76" s="220">
        <v>127</v>
      </c>
      <c r="O76" s="220">
        <v>133</v>
      </c>
      <c r="P76" s="220">
        <v>167</v>
      </c>
      <c r="Q76" s="220">
        <v>149</v>
      </c>
      <c r="R76" s="220">
        <v>99</v>
      </c>
      <c r="S76" s="220">
        <v>58</v>
      </c>
      <c r="T76" s="220">
        <v>30</v>
      </c>
      <c r="U76" s="220">
        <v>24</v>
      </c>
      <c r="V76" s="220">
        <v>40</v>
      </c>
      <c r="W76" s="220">
        <v>21</v>
      </c>
      <c r="X76" s="220">
        <v>8</v>
      </c>
      <c r="Y76" s="220">
        <v>1</v>
      </c>
      <c r="Z76" s="211">
        <v>0</v>
      </c>
    </row>
    <row r="77" spans="1:26" ht="7.5" customHeight="1" thickBot="1">
      <c r="A77" s="222"/>
      <c r="B77" s="190"/>
      <c r="C77" s="191"/>
      <c r="D77" s="191"/>
      <c r="E77" s="190"/>
      <c r="F77" s="190"/>
      <c r="G77" s="190"/>
      <c r="H77" s="190"/>
      <c r="I77" s="190"/>
      <c r="J77" s="190"/>
      <c r="K77" s="190"/>
      <c r="L77" s="190"/>
      <c r="M77" s="190"/>
      <c r="N77" s="190"/>
      <c r="O77" s="190"/>
      <c r="P77" s="193"/>
      <c r="Q77" s="190"/>
      <c r="R77" s="190"/>
      <c r="S77" s="190"/>
      <c r="T77" s="190"/>
      <c r="U77" s="190"/>
      <c r="V77" s="190"/>
      <c r="W77" s="190"/>
      <c r="X77" s="190"/>
      <c r="Y77" s="190"/>
      <c r="Z77" s="190"/>
    </row>
    <row r="78" spans="1:26" ht="15" customHeight="1">
      <c r="A78" s="223" t="s">
        <v>259</v>
      </c>
      <c r="B78" s="183"/>
      <c r="C78" s="184"/>
      <c r="D78" s="184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185"/>
      <c r="Q78" s="59"/>
      <c r="R78" s="59"/>
      <c r="S78" s="59"/>
      <c r="T78" s="59"/>
      <c r="U78" s="59"/>
      <c r="V78" s="59"/>
      <c r="W78" s="59"/>
      <c r="X78" s="59"/>
      <c r="Y78" s="59"/>
      <c r="Z78" s="59"/>
    </row>
  </sheetData>
  <sheetProtection selectLockedCells="1" selectUnlockedCells="1"/>
  <mergeCells count="42">
    <mergeCell ref="A70:A72"/>
    <mergeCell ref="B70:B72"/>
    <mergeCell ref="A74:A76"/>
    <mergeCell ref="B74:B76"/>
    <mergeCell ref="A66:A68"/>
    <mergeCell ref="B66:B68"/>
    <mergeCell ref="B2:L2"/>
    <mergeCell ref="P2:Y2"/>
    <mergeCell ref="A4:B4"/>
    <mergeCell ref="C4:D4"/>
    <mergeCell ref="A5:B5"/>
    <mergeCell ref="C5:D5"/>
    <mergeCell ref="A7:A9"/>
    <mergeCell ref="B7:B9"/>
    <mergeCell ref="A11:A13"/>
    <mergeCell ref="B11:B13"/>
    <mergeCell ref="A15:A17"/>
    <mergeCell ref="B15:B17"/>
    <mergeCell ref="A19:A21"/>
    <mergeCell ref="B19:B21"/>
    <mergeCell ref="A23:A25"/>
    <mergeCell ref="B23:B25"/>
    <mergeCell ref="A27:A29"/>
    <mergeCell ref="B27:B29"/>
    <mergeCell ref="A31:A33"/>
    <mergeCell ref="B31:B33"/>
    <mergeCell ref="A35:A37"/>
    <mergeCell ref="B35:B37"/>
    <mergeCell ref="A39:A41"/>
    <mergeCell ref="B39:B41"/>
    <mergeCell ref="A43:A45"/>
    <mergeCell ref="B43:B45"/>
    <mergeCell ref="A47:A49"/>
    <mergeCell ref="B47:B49"/>
    <mergeCell ref="A51:A53"/>
    <mergeCell ref="B51:B53"/>
    <mergeCell ref="A62:A64"/>
    <mergeCell ref="B62:B64"/>
    <mergeCell ref="A59:A61"/>
    <mergeCell ref="B59:B61"/>
    <mergeCell ref="A55:A57"/>
    <mergeCell ref="B55:B57"/>
  </mergeCells>
  <printOptions/>
  <pageMargins left="0.7480314960629921" right="0.5511811023622047" top="0.5511811023622047" bottom="0.2755905511811024" header="0.5118110236220472" footer="0.5118110236220472"/>
  <pageSetup horizontalDpi="300" verticalDpi="300" orientation="portrait" pageOrder="overThenDown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3"/>
  <sheetViews>
    <sheetView zoomScalePageLayoutView="0" workbookViewId="0" topLeftCell="A1">
      <pane ySplit="5" topLeftCell="A35" activePane="bottomLeft" state="frozen"/>
      <selection pane="topLeft" activeCell="A1" sqref="A1"/>
      <selection pane="bottomLeft" activeCell="K40" sqref="K40"/>
    </sheetView>
  </sheetViews>
  <sheetFormatPr defaultColWidth="7.77734375" defaultRowHeight="15.75"/>
  <cols>
    <col min="1" max="1" width="6.99609375" style="115" customWidth="1"/>
    <col min="2" max="2" width="4.6640625" style="115" customWidth="1"/>
    <col min="3" max="3" width="2.77734375" style="115" customWidth="1"/>
    <col min="4" max="4" width="4.10546875" style="115" customWidth="1"/>
    <col min="5" max="5" width="5.88671875" style="115" customWidth="1"/>
    <col min="6" max="7" width="4.77734375" style="115" customWidth="1"/>
    <col min="8" max="14" width="5.10546875" style="115" customWidth="1"/>
    <col min="15" max="26" width="5.77734375" style="115" customWidth="1"/>
    <col min="27" max="16384" width="7.77734375" style="115" customWidth="1"/>
  </cols>
  <sheetData>
    <row r="1" spans="1:26" s="59" customFormat="1" ht="15.75" customHeight="1">
      <c r="A1" s="183" t="s">
        <v>260</v>
      </c>
      <c r="B1" s="183"/>
      <c r="C1" s="184"/>
      <c r="D1" s="184"/>
      <c r="P1" s="185"/>
      <c r="Z1" s="186" t="s">
        <v>261</v>
      </c>
    </row>
    <row r="2" spans="1:25" s="189" customFormat="1" ht="22.5" customHeight="1">
      <c r="A2" s="454" t="s">
        <v>262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P2" s="454" t="s">
        <v>263</v>
      </c>
      <c r="Q2" s="454"/>
      <c r="R2" s="454"/>
      <c r="S2" s="454"/>
      <c r="T2" s="454"/>
      <c r="U2" s="454"/>
      <c r="V2" s="454"/>
      <c r="W2" s="454"/>
      <c r="X2" s="454"/>
      <c r="Y2" s="454"/>
    </row>
    <row r="3" spans="1:26" s="59" customFormat="1" ht="15.75" customHeight="1">
      <c r="A3" s="192" t="s">
        <v>4</v>
      </c>
      <c r="B3" s="190"/>
      <c r="C3" s="191"/>
      <c r="D3" s="191"/>
      <c r="E3" s="190"/>
      <c r="F3" s="190"/>
      <c r="G3" s="190"/>
      <c r="H3" s="190"/>
      <c r="I3" s="190"/>
      <c r="J3" s="190"/>
      <c r="K3" s="190"/>
      <c r="L3" s="190"/>
      <c r="M3" s="190"/>
      <c r="N3" s="192"/>
      <c r="O3" s="190"/>
      <c r="P3" s="193"/>
      <c r="Q3" s="190"/>
      <c r="R3" s="190"/>
      <c r="S3" s="190"/>
      <c r="T3" s="190"/>
      <c r="U3" s="190"/>
      <c r="V3" s="190"/>
      <c r="W3" s="190"/>
      <c r="X3" s="190"/>
      <c r="Y3" s="190"/>
      <c r="Z3" s="194" t="s">
        <v>5</v>
      </c>
    </row>
    <row r="4" spans="1:26" s="184" customFormat="1" ht="24.75" customHeight="1">
      <c r="A4" s="455" t="s">
        <v>210</v>
      </c>
      <c r="B4" s="455"/>
      <c r="C4" s="456" t="s">
        <v>211</v>
      </c>
      <c r="D4" s="456"/>
      <c r="E4" s="196" t="s">
        <v>212</v>
      </c>
      <c r="F4" s="196" t="s">
        <v>213</v>
      </c>
      <c r="G4" s="198" t="s">
        <v>214</v>
      </c>
      <c r="H4" s="196" t="s">
        <v>215</v>
      </c>
      <c r="I4" s="196" t="s">
        <v>216</v>
      </c>
      <c r="J4" s="196" t="s">
        <v>217</v>
      </c>
      <c r="K4" s="196" t="s">
        <v>218</v>
      </c>
      <c r="L4" s="196" t="s">
        <v>219</v>
      </c>
      <c r="M4" s="196" t="s">
        <v>220</v>
      </c>
      <c r="N4" s="196" t="s">
        <v>221</v>
      </c>
      <c r="O4" s="197" t="s">
        <v>222</v>
      </c>
      <c r="P4" s="198" t="s">
        <v>223</v>
      </c>
      <c r="Q4" s="196" t="s">
        <v>224</v>
      </c>
      <c r="R4" s="196" t="s">
        <v>225</v>
      </c>
      <c r="S4" s="196" t="s">
        <v>226</v>
      </c>
      <c r="T4" s="196" t="s">
        <v>227</v>
      </c>
      <c r="U4" s="196" t="s">
        <v>228</v>
      </c>
      <c r="V4" s="196" t="s">
        <v>229</v>
      </c>
      <c r="W4" s="196" t="s">
        <v>230</v>
      </c>
      <c r="X4" s="196" t="s">
        <v>231</v>
      </c>
      <c r="Y4" s="196" t="s">
        <v>232</v>
      </c>
      <c r="Z4" s="199" t="s">
        <v>233</v>
      </c>
    </row>
    <row r="5" spans="1:26" s="184" customFormat="1" ht="31.5" customHeight="1">
      <c r="A5" s="457" t="s">
        <v>234</v>
      </c>
      <c r="B5" s="457"/>
      <c r="C5" s="458" t="s">
        <v>235</v>
      </c>
      <c r="D5" s="458"/>
      <c r="E5" s="200" t="s">
        <v>236</v>
      </c>
      <c r="F5" s="201" t="s">
        <v>237</v>
      </c>
      <c r="G5" s="202" t="s">
        <v>238</v>
      </c>
      <c r="H5" s="201" t="s">
        <v>239</v>
      </c>
      <c r="I5" s="201" t="s">
        <v>240</v>
      </c>
      <c r="J5" s="201" t="s">
        <v>241</v>
      </c>
      <c r="K5" s="201" t="s">
        <v>242</v>
      </c>
      <c r="L5" s="201" t="s">
        <v>243</v>
      </c>
      <c r="M5" s="201" t="s">
        <v>244</v>
      </c>
      <c r="N5" s="201" t="s">
        <v>245</v>
      </c>
      <c r="O5" s="89" t="s">
        <v>246</v>
      </c>
      <c r="P5" s="202" t="s">
        <v>247</v>
      </c>
      <c r="Q5" s="202" t="s">
        <v>248</v>
      </c>
      <c r="R5" s="202" t="s">
        <v>249</v>
      </c>
      <c r="S5" s="202" t="s">
        <v>250</v>
      </c>
      <c r="T5" s="202" t="s">
        <v>251</v>
      </c>
      <c r="U5" s="202" t="s">
        <v>252</v>
      </c>
      <c r="V5" s="202" t="s">
        <v>253</v>
      </c>
      <c r="W5" s="202" t="s">
        <v>254</v>
      </c>
      <c r="X5" s="202" t="s">
        <v>255</v>
      </c>
      <c r="Y5" s="202" t="s">
        <v>256</v>
      </c>
      <c r="Z5" s="203" t="s">
        <v>257</v>
      </c>
    </row>
    <row r="6" spans="1:26" s="183" customFormat="1" ht="4.5" customHeight="1" hidden="1">
      <c r="A6" s="212"/>
      <c r="B6" s="29"/>
      <c r="C6" s="208"/>
      <c r="D6" s="209"/>
      <c r="E6" s="210"/>
      <c r="F6" s="210"/>
      <c r="G6" s="22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1"/>
    </row>
    <row r="7" spans="1:26" s="183" customFormat="1" ht="18" customHeight="1" hidden="1">
      <c r="A7" s="450" t="s">
        <v>266</v>
      </c>
      <c r="B7" s="451">
        <v>2014</v>
      </c>
      <c r="C7" s="218" t="s">
        <v>86</v>
      </c>
      <c r="D7" s="219" t="s">
        <v>102</v>
      </c>
      <c r="E7" s="220">
        <f>SUM(F7:Z7)</f>
        <v>3669</v>
      </c>
      <c r="F7" s="220">
        <f aca="true" t="shared" si="0" ref="F7:Z7">SUM(F8:F9)</f>
        <v>205</v>
      </c>
      <c r="G7" s="220">
        <f t="shared" si="0"/>
        <v>180</v>
      </c>
      <c r="H7" s="220">
        <f t="shared" si="0"/>
        <v>225</v>
      </c>
      <c r="I7" s="220">
        <f t="shared" si="0"/>
        <v>278</v>
      </c>
      <c r="J7" s="220">
        <f t="shared" si="0"/>
        <v>287</v>
      </c>
      <c r="K7" s="220">
        <f t="shared" si="0"/>
        <v>262</v>
      </c>
      <c r="L7" s="220">
        <f t="shared" si="0"/>
        <v>288</v>
      </c>
      <c r="M7" s="220">
        <f t="shared" si="0"/>
        <v>262</v>
      </c>
      <c r="N7" s="220">
        <f t="shared" si="0"/>
        <v>290</v>
      </c>
      <c r="O7" s="220">
        <f t="shared" si="0"/>
        <v>319</v>
      </c>
      <c r="P7" s="220">
        <f t="shared" si="0"/>
        <v>333</v>
      </c>
      <c r="Q7" s="220">
        <f t="shared" si="0"/>
        <v>276</v>
      </c>
      <c r="R7" s="220">
        <f t="shared" si="0"/>
        <v>164</v>
      </c>
      <c r="S7" s="220">
        <f t="shared" si="0"/>
        <v>77</v>
      </c>
      <c r="T7" s="220">
        <f t="shared" si="0"/>
        <v>52</v>
      </c>
      <c r="U7" s="220">
        <f t="shared" si="0"/>
        <v>71</v>
      </c>
      <c r="V7" s="220">
        <f t="shared" si="0"/>
        <v>60</v>
      </c>
      <c r="W7" s="220">
        <f t="shared" si="0"/>
        <v>24</v>
      </c>
      <c r="X7" s="220">
        <f t="shared" si="0"/>
        <v>15</v>
      </c>
      <c r="Y7" s="211">
        <f t="shared" si="0"/>
        <v>0</v>
      </c>
      <c r="Z7" s="220">
        <f t="shared" si="0"/>
        <v>1</v>
      </c>
    </row>
    <row r="8" spans="1:26" s="183" customFormat="1" ht="18" customHeight="1" hidden="1">
      <c r="A8" s="450"/>
      <c r="B8" s="451"/>
      <c r="C8" s="218" t="s">
        <v>97</v>
      </c>
      <c r="D8" s="219" t="s">
        <v>118</v>
      </c>
      <c r="E8" s="220">
        <f>SUM(F8:Z8)</f>
        <v>1895</v>
      </c>
      <c r="F8" s="220">
        <v>104</v>
      </c>
      <c r="G8" s="220">
        <v>93</v>
      </c>
      <c r="H8" s="220">
        <v>121</v>
      </c>
      <c r="I8" s="220">
        <v>144</v>
      </c>
      <c r="J8" s="220">
        <v>144</v>
      </c>
      <c r="K8" s="220">
        <v>127</v>
      </c>
      <c r="L8" s="220">
        <v>155</v>
      </c>
      <c r="M8" s="220">
        <v>134</v>
      </c>
      <c r="N8" s="220">
        <v>166</v>
      </c>
      <c r="O8" s="220">
        <v>165</v>
      </c>
      <c r="P8" s="220">
        <v>178</v>
      </c>
      <c r="Q8" s="220">
        <v>143</v>
      </c>
      <c r="R8" s="220">
        <v>88</v>
      </c>
      <c r="S8" s="220">
        <v>41</v>
      </c>
      <c r="T8" s="220">
        <v>24</v>
      </c>
      <c r="U8" s="220">
        <v>31</v>
      </c>
      <c r="V8" s="220">
        <v>21</v>
      </c>
      <c r="W8" s="220">
        <v>10</v>
      </c>
      <c r="X8" s="220">
        <v>6</v>
      </c>
      <c r="Y8" s="211">
        <v>0</v>
      </c>
      <c r="Z8" s="211"/>
    </row>
    <row r="9" spans="1:26" s="183" customFormat="1" ht="18" customHeight="1" hidden="1">
      <c r="A9" s="450"/>
      <c r="B9" s="451"/>
      <c r="C9" s="218" t="s">
        <v>98</v>
      </c>
      <c r="D9" s="219" t="s">
        <v>119</v>
      </c>
      <c r="E9" s="220">
        <f>SUM(F9:Z9)</f>
        <v>1774</v>
      </c>
      <c r="F9" s="220">
        <v>101</v>
      </c>
      <c r="G9" s="220">
        <v>87</v>
      </c>
      <c r="H9" s="220">
        <v>104</v>
      </c>
      <c r="I9" s="220">
        <v>134</v>
      </c>
      <c r="J9" s="220">
        <v>143</v>
      </c>
      <c r="K9" s="220">
        <v>135</v>
      </c>
      <c r="L9" s="220">
        <v>133</v>
      </c>
      <c r="M9" s="220">
        <v>128</v>
      </c>
      <c r="N9" s="220">
        <v>124</v>
      </c>
      <c r="O9" s="220">
        <v>154</v>
      </c>
      <c r="P9" s="220">
        <v>155</v>
      </c>
      <c r="Q9" s="220">
        <v>133</v>
      </c>
      <c r="R9" s="220">
        <v>76</v>
      </c>
      <c r="S9" s="220">
        <v>36</v>
      </c>
      <c r="T9" s="220">
        <v>28</v>
      </c>
      <c r="U9" s="220">
        <v>40</v>
      </c>
      <c r="V9" s="220">
        <v>39</v>
      </c>
      <c r="W9" s="220">
        <v>14</v>
      </c>
      <c r="X9" s="220">
        <v>9</v>
      </c>
      <c r="Y9" s="211">
        <v>0</v>
      </c>
      <c r="Z9" s="220">
        <v>1</v>
      </c>
    </row>
    <row r="10" spans="1:26" s="183" customFormat="1" ht="6" customHeight="1" hidden="1">
      <c r="A10" s="212"/>
      <c r="B10" s="29"/>
      <c r="C10" s="208"/>
      <c r="D10" s="209"/>
      <c r="E10" s="210"/>
      <c r="F10" s="210"/>
      <c r="G10" s="22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1"/>
    </row>
    <row r="11" spans="1:26" s="183" customFormat="1" ht="22.5" customHeight="1" hidden="1">
      <c r="A11" s="450" t="s">
        <v>267</v>
      </c>
      <c r="B11" s="451">
        <v>2015</v>
      </c>
      <c r="C11" s="218" t="s">
        <v>86</v>
      </c>
      <c r="D11" s="219" t="s">
        <v>102</v>
      </c>
      <c r="E11" s="220">
        <f aca="true" t="shared" si="1" ref="E11:E17">SUM(F11:Z11)</f>
        <v>3669</v>
      </c>
      <c r="F11" s="220">
        <f aca="true" t="shared" si="2" ref="F11:Z11">SUM(F12:F13)</f>
        <v>205</v>
      </c>
      <c r="G11" s="220">
        <f t="shared" si="2"/>
        <v>180</v>
      </c>
      <c r="H11" s="220">
        <f t="shared" si="2"/>
        <v>225</v>
      </c>
      <c r="I11" s="220">
        <f t="shared" si="2"/>
        <v>278</v>
      </c>
      <c r="J11" s="220">
        <f t="shared" si="2"/>
        <v>287</v>
      </c>
      <c r="K11" s="220">
        <f t="shared" si="2"/>
        <v>262</v>
      </c>
      <c r="L11" s="220">
        <f t="shared" si="2"/>
        <v>288</v>
      </c>
      <c r="M11" s="220">
        <f t="shared" si="2"/>
        <v>262</v>
      </c>
      <c r="N11" s="220">
        <f t="shared" si="2"/>
        <v>290</v>
      </c>
      <c r="O11" s="220">
        <f t="shared" si="2"/>
        <v>319</v>
      </c>
      <c r="P11" s="220">
        <f t="shared" si="2"/>
        <v>333</v>
      </c>
      <c r="Q11" s="220">
        <f t="shared" si="2"/>
        <v>276</v>
      </c>
      <c r="R11" s="220">
        <f t="shared" si="2"/>
        <v>164</v>
      </c>
      <c r="S11" s="220">
        <f t="shared" si="2"/>
        <v>77</v>
      </c>
      <c r="T11" s="220">
        <f t="shared" si="2"/>
        <v>52</v>
      </c>
      <c r="U11" s="220">
        <f t="shared" si="2"/>
        <v>71</v>
      </c>
      <c r="V11" s="220">
        <f t="shared" si="2"/>
        <v>60</v>
      </c>
      <c r="W11" s="220">
        <f t="shared" si="2"/>
        <v>24</v>
      </c>
      <c r="X11" s="220">
        <f t="shared" si="2"/>
        <v>15</v>
      </c>
      <c r="Y11" s="211">
        <f t="shared" si="2"/>
        <v>0</v>
      </c>
      <c r="Z11" s="220">
        <f t="shared" si="2"/>
        <v>1</v>
      </c>
    </row>
    <row r="12" spans="1:26" s="183" customFormat="1" ht="18.75" customHeight="1" hidden="1">
      <c r="A12" s="450"/>
      <c r="B12" s="451"/>
      <c r="C12" s="218" t="s">
        <v>97</v>
      </c>
      <c r="D12" s="219" t="s">
        <v>118</v>
      </c>
      <c r="E12" s="220">
        <f t="shared" si="1"/>
        <v>1895</v>
      </c>
      <c r="F12" s="220">
        <v>104</v>
      </c>
      <c r="G12" s="220">
        <v>93</v>
      </c>
      <c r="H12" s="220">
        <v>121</v>
      </c>
      <c r="I12" s="220">
        <v>144</v>
      </c>
      <c r="J12" s="220">
        <v>144</v>
      </c>
      <c r="K12" s="220">
        <v>127</v>
      </c>
      <c r="L12" s="220">
        <v>155</v>
      </c>
      <c r="M12" s="220">
        <v>134</v>
      </c>
      <c r="N12" s="220">
        <v>166</v>
      </c>
      <c r="O12" s="220">
        <v>165</v>
      </c>
      <c r="P12" s="220">
        <v>178</v>
      </c>
      <c r="Q12" s="220">
        <v>143</v>
      </c>
      <c r="R12" s="220">
        <v>88</v>
      </c>
      <c r="S12" s="220">
        <v>41</v>
      </c>
      <c r="T12" s="220">
        <v>24</v>
      </c>
      <c r="U12" s="220">
        <v>31</v>
      </c>
      <c r="V12" s="220">
        <v>21</v>
      </c>
      <c r="W12" s="220">
        <v>10</v>
      </c>
      <c r="X12" s="220">
        <v>6</v>
      </c>
      <c r="Y12" s="211">
        <v>0</v>
      </c>
      <c r="Z12" s="211"/>
    </row>
    <row r="13" spans="1:26" s="183" customFormat="1" ht="18" customHeight="1" hidden="1">
      <c r="A13" s="450"/>
      <c r="B13" s="451"/>
      <c r="C13" s="218" t="s">
        <v>98</v>
      </c>
      <c r="D13" s="219" t="s">
        <v>119</v>
      </c>
      <c r="E13" s="220">
        <f t="shared" si="1"/>
        <v>1774</v>
      </c>
      <c r="F13" s="220">
        <v>101</v>
      </c>
      <c r="G13" s="220">
        <v>87</v>
      </c>
      <c r="H13" s="220">
        <v>104</v>
      </c>
      <c r="I13" s="220">
        <v>134</v>
      </c>
      <c r="J13" s="220">
        <v>143</v>
      </c>
      <c r="K13" s="220">
        <v>135</v>
      </c>
      <c r="L13" s="220">
        <v>133</v>
      </c>
      <c r="M13" s="220">
        <v>128</v>
      </c>
      <c r="N13" s="220">
        <v>124</v>
      </c>
      <c r="O13" s="220">
        <v>154</v>
      </c>
      <c r="P13" s="220">
        <v>155</v>
      </c>
      <c r="Q13" s="220">
        <v>133</v>
      </c>
      <c r="R13" s="220">
        <v>76</v>
      </c>
      <c r="S13" s="220">
        <v>36</v>
      </c>
      <c r="T13" s="220">
        <v>28</v>
      </c>
      <c r="U13" s="220">
        <v>40</v>
      </c>
      <c r="V13" s="220">
        <v>39</v>
      </c>
      <c r="W13" s="220">
        <v>14</v>
      </c>
      <c r="X13" s="220">
        <v>9</v>
      </c>
      <c r="Y13" s="211">
        <v>0</v>
      </c>
      <c r="Z13" s="220">
        <v>1</v>
      </c>
    </row>
    <row r="14" spans="1:26" s="183" customFormat="1" ht="6" customHeight="1">
      <c r="A14" s="224"/>
      <c r="B14" s="225"/>
      <c r="C14" s="218"/>
      <c r="D14" s="219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11"/>
      <c r="Z14" s="220"/>
    </row>
    <row r="15" spans="1:26" s="221" customFormat="1" ht="18" customHeight="1" hidden="1">
      <c r="A15" s="450" t="s">
        <v>268</v>
      </c>
      <c r="B15" s="451">
        <v>2016</v>
      </c>
      <c r="C15" s="218" t="s">
        <v>86</v>
      </c>
      <c r="D15" s="219" t="s">
        <v>102</v>
      </c>
      <c r="E15" s="220">
        <f t="shared" si="1"/>
        <v>3612</v>
      </c>
      <c r="F15" s="220">
        <f aca="true" t="shared" si="3" ref="F15:Z15">SUM(F16:F17)</f>
        <v>213</v>
      </c>
      <c r="G15" s="220">
        <f t="shared" si="3"/>
        <v>176</v>
      </c>
      <c r="H15" s="220">
        <f t="shared" si="3"/>
        <v>197</v>
      </c>
      <c r="I15" s="220">
        <f t="shared" si="3"/>
        <v>254</v>
      </c>
      <c r="J15" s="220">
        <f t="shared" si="3"/>
        <v>295</v>
      </c>
      <c r="K15" s="220">
        <f t="shared" si="3"/>
        <v>270</v>
      </c>
      <c r="L15" s="220">
        <f t="shared" si="3"/>
        <v>252</v>
      </c>
      <c r="M15" s="220">
        <f t="shared" si="3"/>
        <v>262</v>
      </c>
      <c r="N15" s="220">
        <f t="shared" si="3"/>
        <v>271</v>
      </c>
      <c r="O15" s="220">
        <f t="shared" si="3"/>
        <v>295</v>
      </c>
      <c r="P15" s="220">
        <f t="shared" si="3"/>
        <v>333</v>
      </c>
      <c r="Q15" s="220">
        <f t="shared" si="3"/>
        <v>287</v>
      </c>
      <c r="R15" s="220">
        <f t="shared" si="3"/>
        <v>185</v>
      </c>
      <c r="S15" s="220">
        <f t="shared" si="3"/>
        <v>113</v>
      </c>
      <c r="T15" s="220">
        <f t="shared" si="3"/>
        <v>48</v>
      </c>
      <c r="U15" s="220">
        <f t="shared" si="3"/>
        <v>56</v>
      </c>
      <c r="V15" s="220">
        <f t="shared" si="3"/>
        <v>54</v>
      </c>
      <c r="W15" s="220">
        <f t="shared" si="3"/>
        <v>39</v>
      </c>
      <c r="X15" s="220">
        <f t="shared" si="3"/>
        <v>9</v>
      </c>
      <c r="Y15" s="220">
        <f t="shared" si="3"/>
        <v>3</v>
      </c>
      <c r="Z15" s="211">
        <f t="shared" si="3"/>
        <v>0</v>
      </c>
    </row>
    <row r="16" spans="1:26" s="221" customFormat="1" ht="18" customHeight="1" hidden="1">
      <c r="A16" s="450"/>
      <c r="B16" s="451"/>
      <c r="C16" s="218" t="s">
        <v>97</v>
      </c>
      <c r="D16" s="219" t="s">
        <v>431</v>
      </c>
      <c r="E16" s="220">
        <f t="shared" si="1"/>
        <v>1855</v>
      </c>
      <c r="F16" s="220">
        <v>109</v>
      </c>
      <c r="G16" s="220">
        <v>90</v>
      </c>
      <c r="H16" s="220">
        <v>109</v>
      </c>
      <c r="I16" s="220">
        <v>132</v>
      </c>
      <c r="J16" s="220">
        <v>150</v>
      </c>
      <c r="K16" s="220">
        <v>136</v>
      </c>
      <c r="L16" s="220">
        <v>132</v>
      </c>
      <c r="M16" s="220">
        <v>141</v>
      </c>
      <c r="N16" s="220">
        <v>147</v>
      </c>
      <c r="O16" s="220">
        <v>139</v>
      </c>
      <c r="P16" s="220">
        <v>182</v>
      </c>
      <c r="Q16" s="220">
        <v>146</v>
      </c>
      <c r="R16" s="220">
        <v>96</v>
      </c>
      <c r="S16" s="220">
        <v>55</v>
      </c>
      <c r="T16" s="220">
        <v>26</v>
      </c>
      <c r="U16" s="220">
        <v>22</v>
      </c>
      <c r="V16" s="220">
        <v>22</v>
      </c>
      <c r="W16" s="220">
        <v>15</v>
      </c>
      <c r="X16" s="220">
        <v>4</v>
      </c>
      <c r="Y16" s="220">
        <v>2</v>
      </c>
      <c r="Z16" s="211"/>
    </row>
    <row r="17" spans="1:26" s="221" customFormat="1" ht="18" customHeight="1" hidden="1">
      <c r="A17" s="450"/>
      <c r="B17" s="451"/>
      <c r="C17" s="218" t="s">
        <v>98</v>
      </c>
      <c r="D17" s="219" t="s">
        <v>119</v>
      </c>
      <c r="E17" s="220">
        <f t="shared" si="1"/>
        <v>1757</v>
      </c>
      <c r="F17" s="220">
        <v>104</v>
      </c>
      <c r="G17" s="220">
        <v>86</v>
      </c>
      <c r="H17" s="220">
        <v>88</v>
      </c>
      <c r="I17" s="220">
        <v>122</v>
      </c>
      <c r="J17" s="220">
        <v>145</v>
      </c>
      <c r="K17" s="220">
        <v>134</v>
      </c>
      <c r="L17" s="220">
        <v>120</v>
      </c>
      <c r="M17" s="220">
        <v>121</v>
      </c>
      <c r="N17" s="220">
        <v>124</v>
      </c>
      <c r="O17" s="220">
        <v>156</v>
      </c>
      <c r="P17" s="220">
        <v>151</v>
      </c>
      <c r="Q17" s="220">
        <v>141</v>
      </c>
      <c r="R17" s="220">
        <v>89</v>
      </c>
      <c r="S17" s="220">
        <v>58</v>
      </c>
      <c r="T17" s="220">
        <v>22</v>
      </c>
      <c r="U17" s="220">
        <v>34</v>
      </c>
      <c r="V17" s="220">
        <v>32</v>
      </c>
      <c r="W17" s="220">
        <v>24</v>
      </c>
      <c r="X17" s="220">
        <v>5</v>
      </c>
      <c r="Y17" s="220">
        <v>1</v>
      </c>
      <c r="Z17" s="211">
        <v>0</v>
      </c>
    </row>
    <row r="18" spans="1:26" s="183" customFormat="1" ht="6" customHeight="1" hidden="1">
      <c r="A18" s="212"/>
      <c r="B18" s="29"/>
      <c r="C18" s="208"/>
      <c r="D18" s="209"/>
      <c r="E18" s="210"/>
      <c r="F18" s="210"/>
      <c r="G18" s="220"/>
      <c r="H18" s="210"/>
      <c r="I18" s="210"/>
      <c r="J18" s="220"/>
      <c r="K18" s="210"/>
      <c r="L18" s="210"/>
      <c r="M18" s="220"/>
      <c r="N18" s="210"/>
      <c r="O18" s="210"/>
      <c r="P18" s="220"/>
      <c r="Q18" s="210"/>
      <c r="R18" s="210"/>
      <c r="S18" s="220"/>
      <c r="T18" s="210"/>
      <c r="U18" s="210"/>
      <c r="V18" s="220"/>
      <c r="W18" s="210"/>
      <c r="X18" s="210"/>
      <c r="Y18" s="210"/>
      <c r="Z18" s="211"/>
    </row>
    <row r="19" spans="1:26" s="221" customFormat="1" ht="22.5" customHeight="1" hidden="1">
      <c r="A19" s="450" t="s">
        <v>432</v>
      </c>
      <c r="B19" s="451">
        <v>2017</v>
      </c>
      <c r="C19" s="218" t="s">
        <v>86</v>
      </c>
      <c r="D19" s="219" t="s">
        <v>102</v>
      </c>
      <c r="E19" s="220">
        <f>SUM(F19:Z19)</f>
        <v>3653</v>
      </c>
      <c r="F19" s="220">
        <f>SUM(F20:F21)</f>
        <v>208</v>
      </c>
      <c r="G19" s="220">
        <f>SUM(G20:G21)</f>
        <v>181</v>
      </c>
      <c r="H19" s="220">
        <f>SUM(H20:H21)</f>
        <v>181</v>
      </c>
      <c r="I19" s="220">
        <f>SUM(I20:I21)</f>
        <v>260</v>
      </c>
      <c r="J19" s="220">
        <f aca="true" t="shared" si="4" ref="J19:Z19">SUM(J20:J21)</f>
        <v>297</v>
      </c>
      <c r="K19" s="220">
        <f t="shared" si="4"/>
        <v>291</v>
      </c>
      <c r="L19" s="220">
        <f t="shared" si="4"/>
        <v>240</v>
      </c>
      <c r="M19" s="220">
        <f t="shared" si="4"/>
        <v>267</v>
      </c>
      <c r="N19" s="220">
        <f t="shared" si="4"/>
        <v>262</v>
      </c>
      <c r="O19" s="220">
        <f t="shared" si="4"/>
        <v>282</v>
      </c>
      <c r="P19" s="220">
        <f t="shared" si="4"/>
        <v>347</v>
      </c>
      <c r="Q19" s="220">
        <f t="shared" si="4"/>
        <v>295</v>
      </c>
      <c r="R19" s="220">
        <f t="shared" si="4"/>
        <v>207</v>
      </c>
      <c r="S19" s="220">
        <f t="shared" si="4"/>
        <v>116</v>
      </c>
      <c r="T19" s="220">
        <f t="shared" si="4"/>
        <v>60</v>
      </c>
      <c r="U19" s="220">
        <f t="shared" si="4"/>
        <v>49</v>
      </c>
      <c r="V19" s="220">
        <f>SUM(V20:V21)</f>
        <v>59</v>
      </c>
      <c r="W19" s="220">
        <f t="shared" si="4"/>
        <v>36</v>
      </c>
      <c r="X19" s="220">
        <f t="shared" si="4"/>
        <v>13</v>
      </c>
      <c r="Y19" s="220">
        <f t="shared" si="4"/>
        <v>2</v>
      </c>
      <c r="Z19" s="211">
        <f t="shared" si="4"/>
        <v>0</v>
      </c>
    </row>
    <row r="20" spans="1:26" s="221" customFormat="1" ht="18.75" customHeight="1" hidden="1">
      <c r="A20" s="450"/>
      <c r="B20" s="451"/>
      <c r="C20" s="218" t="s">
        <v>97</v>
      </c>
      <c r="D20" s="219" t="s">
        <v>431</v>
      </c>
      <c r="E20" s="220">
        <f>SUM(F20:Z20)</f>
        <v>1861</v>
      </c>
      <c r="F20" s="220">
        <v>106</v>
      </c>
      <c r="G20" s="220">
        <v>96</v>
      </c>
      <c r="H20" s="220">
        <v>98</v>
      </c>
      <c r="I20" s="220">
        <v>133</v>
      </c>
      <c r="J20" s="220">
        <v>153</v>
      </c>
      <c r="K20" s="220">
        <v>141</v>
      </c>
      <c r="L20" s="220">
        <v>129</v>
      </c>
      <c r="M20" s="220">
        <v>134</v>
      </c>
      <c r="N20" s="220">
        <v>135</v>
      </c>
      <c r="O20" s="220">
        <v>149</v>
      </c>
      <c r="P20" s="220">
        <v>180</v>
      </c>
      <c r="Q20" s="220">
        <v>146</v>
      </c>
      <c r="R20" s="220">
        <v>108</v>
      </c>
      <c r="S20" s="220">
        <v>58</v>
      </c>
      <c r="T20" s="220">
        <v>30</v>
      </c>
      <c r="U20" s="220">
        <v>25</v>
      </c>
      <c r="V20" s="220">
        <v>19</v>
      </c>
      <c r="W20" s="220">
        <v>15</v>
      </c>
      <c r="X20" s="220">
        <v>5</v>
      </c>
      <c r="Y20" s="220">
        <v>1</v>
      </c>
      <c r="Z20" s="211"/>
    </row>
    <row r="21" spans="1:26" s="221" customFormat="1" ht="18" customHeight="1" hidden="1">
      <c r="A21" s="450"/>
      <c r="B21" s="451"/>
      <c r="C21" s="218" t="s">
        <v>98</v>
      </c>
      <c r="D21" s="219" t="s">
        <v>119</v>
      </c>
      <c r="E21" s="220">
        <f>SUM(F21:Z21)</f>
        <v>1792</v>
      </c>
      <c r="F21" s="220">
        <v>102</v>
      </c>
      <c r="G21" s="220">
        <v>85</v>
      </c>
      <c r="H21" s="220">
        <v>83</v>
      </c>
      <c r="I21" s="220">
        <v>127</v>
      </c>
      <c r="J21" s="220">
        <v>144</v>
      </c>
      <c r="K21" s="220">
        <v>150</v>
      </c>
      <c r="L21" s="220">
        <v>111</v>
      </c>
      <c r="M21" s="220">
        <v>133</v>
      </c>
      <c r="N21" s="220">
        <v>127</v>
      </c>
      <c r="O21" s="220">
        <v>133</v>
      </c>
      <c r="P21" s="220">
        <v>167</v>
      </c>
      <c r="Q21" s="220">
        <v>149</v>
      </c>
      <c r="R21" s="220">
        <v>99</v>
      </c>
      <c r="S21" s="220">
        <v>58</v>
      </c>
      <c r="T21" s="220">
        <v>30</v>
      </c>
      <c r="U21" s="220">
        <v>24</v>
      </c>
      <c r="V21" s="220">
        <v>40</v>
      </c>
      <c r="W21" s="220">
        <v>21</v>
      </c>
      <c r="X21" s="220">
        <v>8</v>
      </c>
      <c r="Y21" s="220">
        <v>1</v>
      </c>
      <c r="Z21" s="211">
        <v>0</v>
      </c>
    </row>
    <row r="22" spans="1:26" s="183" customFormat="1" ht="6" customHeight="1" hidden="1">
      <c r="A22" s="212"/>
      <c r="B22" s="29"/>
      <c r="C22" s="208"/>
      <c r="D22" s="209"/>
      <c r="E22" s="210"/>
      <c r="F22" s="210"/>
      <c r="G22" s="220"/>
      <c r="H22" s="210"/>
      <c r="I22" s="210"/>
      <c r="J22" s="220"/>
      <c r="K22" s="210"/>
      <c r="L22" s="210"/>
      <c r="M22" s="220"/>
      <c r="N22" s="210"/>
      <c r="O22" s="210"/>
      <c r="P22" s="220"/>
      <c r="Q22" s="210"/>
      <c r="R22" s="210"/>
      <c r="S22" s="220"/>
      <c r="T22" s="210"/>
      <c r="U22" s="210"/>
      <c r="V22" s="220"/>
      <c r="W22" s="210"/>
      <c r="X22" s="210"/>
      <c r="Y22" s="210"/>
      <c r="Z22" s="211"/>
    </row>
    <row r="23" spans="1:26" s="221" customFormat="1" ht="22.5" customHeight="1">
      <c r="A23" s="450" t="s">
        <v>449</v>
      </c>
      <c r="B23" s="451">
        <v>2018</v>
      </c>
      <c r="C23" s="218" t="s">
        <v>86</v>
      </c>
      <c r="D23" s="219" t="s">
        <v>102</v>
      </c>
      <c r="E23" s="220">
        <f>SUM(F23:Z23)</f>
        <v>3739</v>
      </c>
      <c r="F23" s="220">
        <f>SUM(F24:F25)</f>
        <v>205</v>
      </c>
      <c r="G23" s="220">
        <f aca="true" t="shared" si="5" ref="G23:Z23">SUM(G24:G25)</f>
        <v>175</v>
      </c>
      <c r="H23" s="220">
        <f>SUM(H24:H25)</f>
        <v>176</v>
      </c>
      <c r="I23" s="220">
        <f t="shared" si="5"/>
        <v>274</v>
      </c>
      <c r="J23" s="220">
        <f t="shared" si="5"/>
        <v>298</v>
      </c>
      <c r="K23" s="220">
        <f t="shared" si="5"/>
        <v>311</v>
      </c>
      <c r="L23" s="220">
        <f t="shared" si="5"/>
        <v>235</v>
      </c>
      <c r="M23" s="220">
        <f t="shared" si="5"/>
        <v>285</v>
      </c>
      <c r="N23" s="220">
        <f t="shared" si="5"/>
        <v>248</v>
      </c>
      <c r="O23" s="220">
        <f t="shared" si="5"/>
        <v>291</v>
      </c>
      <c r="P23" s="220">
        <f t="shared" si="5"/>
        <v>338</v>
      </c>
      <c r="Q23" s="220">
        <f>SUM(Q24:Q25)</f>
        <v>316</v>
      </c>
      <c r="R23" s="220">
        <f t="shared" si="5"/>
        <v>233</v>
      </c>
      <c r="S23" s="220">
        <f t="shared" si="5"/>
        <v>143</v>
      </c>
      <c r="T23" s="220">
        <f t="shared" si="5"/>
        <v>58</v>
      </c>
      <c r="U23" s="220">
        <f t="shared" si="5"/>
        <v>47</v>
      </c>
      <c r="V23" s="220">
        <f t="shared" si="5"/>
        <v>53</v>
      </c>
      <c r="W23" s="220">
        <f t="shared" si="5"/>
        <v>35</v>
      </c>
      <c r="X23" s="220">
        <f t="shared" si="5"/>
        <v>11</v>
      </c>
      <c r="Y23" s="220">
        <f t="shared" si="5"/>
        <v>7</v>
      </c>
      <c r="Z23" s="211">
        <f t="shared" si="5"/>
        <v>0</v>
      </c>
    </row>
    <row r="24" spans="1:26" s="221" customFormat="1" ht="18.75" customHeight="1">
      <c r="A24" s="450"/>
      <c r="B24" s="451"/>
      <c r="C24" s="218" t="s">
        <v>97</v>
      </c>
      <c r="D24" s="219" t="s">
        <v>431</v>
      </c>
      <c r="E24" s="220">
        <f>SUM(F24:Z24)</f>
        <v>1890</v>
      </c>
      <c r="F24" s="220">
        <v>104</v>
      </c>
      <c r="G24" s="220">
        <v>85</v>
      </c>
      <c r="H24" s="220">
        <v>97</v>
      </c>
      <c r="I24" s="220">
        <v>140</v>
      </c>
      <c r="J24" s="220">
        <v>165</v>
      </c>
      <c r="K24" s="220">
        <v>153</v>
      </c>
      <c r="L24" s="220">
        <v>115</v>
      </c>
      <c r="M24" s="220">
        <v>147</v>
      </c>
      <c r="N24" s="220">
        <v>116</v>
      </c>
      <c r="O24" s="220">
        <v>162</v>
      </c>
      <c r="P24" s="220">
        <v>170</v>
      </c>
      <c r="Q24" s="220">
        <v>162</v>
      </c>
      <c r="R24" s="220">
        <v>116</v>
      </c>
      <c r="S24" s="220">
        <v>67</v>
      </c>
      <c r="T24" s="220">
        <v>29</v>
      </c>
      <c r="U24" s="220">
        <v>24</v>
      </c>
      <c r="V24" s="220">
        <v>19</v>
      </c>
      <c r="W24" s="220">
        <v>13</v>
      </c>
      <c r="X24" s="220">
        <v>5</v>
      </c>
      <c r="Y24" s="220">
        <v>1</v>
      </c>
      <c r="Z24" s="211"/>
    </row>
    <row r="25" spans="1:26" s="221" customFormat="1" ht="18" customHeight="1">
      <c r="A25" s="450"/>
      <c r="B25" s="451"/>
      <c r="C25" s="218" t="s">
        <v>98</v>
      </c>
      <c r="D25" s="219" t="s">
        <v>119</v>
      </c>
      <c r="E25" s="220">
        <f>SUM(F25:Z25)</f>
        <v>1849</v>
      </c>
      <c r="F25" s="220">
        <v>101</v>
      </c>
      <c r="G25" s="220">
        <v>90</v>
      </c>
      <c r="H25" s="220">
        <v>79</v>
      </c>
      <c r="I25" s="220">
        <v>134</v>
      </c>
      <c r="J25" s="220">
        <v>133</v>
      </c>
      <c r="K25" s="220">
        <v>158</v>
      </c>
      <c r="L25" s="220">
        <v>120</v>
      </c>
      <c r="M25" s="220">
        <v>138</v>
      </c>
      <c r="N25" s="220">
        <v>132</v>
      </c>
      <c r="O25" s="220">
        <v>129</v>
      </c>
      <c r="P25" s="220">
        <v>168</v>
      </c>
      <c r="Q25" s="220">
        <v>154</v>
      </c>
      <c r="R25" s="220">
        <v>117</v>
      </c>
      <c r="S25" s="220">
        <v>76</v>
      </c>
      <c r="T25" s="220">
        <v>29</v>
      </c>
      <c r="U25" s="220">
        <v>23</v>
      </c>
      <c r="V25" s="220">
        <v>34</v>
      </c>
      <c r="W25" s="220">
        <v>22</v>
      </c>
      <c r="X25" s="220">
        <v>6</v>
      </c>
      <c r="Y25" s="220">
        <v>6</v>
      </c>
      <c r="Z25" s="211">
        <v>0</v>
      </c>
    </row>
    <row r="26" spans="1:26" s="183" customFormat="1" ht="6" customHeight="1">
      <c r="A26" s="212"/>
      <c r="B26" s="29"/>
      <c r="C26" s="208"/>
      <c r="D26" s="209"/>
      <c r="E26" s="210"/>
      <c r="F26" s="210"/>
      <c r="G26" s="220"/>
      <c r="H26" s="210"/>
      <c r="I26" s="210"/>
      <c r="J26" s="220"/>
      <c r="K26" s="210"/>
      <c r="L26" s="210"/>
      <c r="M26" s="220"/>
      <c r="N26" s="210"/>
      <c r="O26" s="210"/>
      <c r="P26" s="220"/>
      <c r="Q26" s="210"/>
      <c r="R26" s="210"/>
      <c r="S26" s="220"/>
      <c r="T26" s="210"/>
      <c r="U26" s="210"/>
      <c r="V26" s="220"/>
      <c r="W26" s="210"/>
      <c r="X26" s="210"/>
      <c r="Y26" s="210"/>
      <c r="Z26" s="211"/>
    </row>
    <row r="27" spans="1:26" s="221" customFormat="1" ht="22.5" customHeight="1">
      <c r="A27" s="450" t="s">
        <v>450</v>
      </c>
      <c r="B27" s="451">
        <v>2019</v>
      </c>
      <c r="C27" s="218" t="s">
        <v>86</v>
      </c>
      <c r="D27" s="219" t="s">
        <v>102</v>
      </c>
      <c r="E27" s="220">
        <f>SUM(F27:Z27)</f>
        <v>3703</v>
      </c>
      <c r="F27" s="220">
        <f aca="true" t="shared" si="6" ref="F27:Z27">SUM(F28:F29)</f>
        <v>203</v>
      </c>
      <c r="G27" s="220">
        <f t="shared" si="6"/>
        <v>178</v>
      </c>
      <c r="H27" s="220">
        <f t="shared" si="6"/>
        <v>176</v>
      </c>
      <c r="I27" s="220">
        <f t="shared" si="6"/>
        <v>245</v>
      </c>
      <c r="J27" s="220">
        <f t="shared" si="6"/>
        <v>305</v>
      </c>
      <c r="K27" s="220">
        <f t="shared" si="6"/>
        <v>289</v>
      </c>
      <c r="L27" s="220">
        <f t="shared" si="6"/>
        <v>237</v>
      </c>
      <c r="M27" s="220">
        <f t="shared" si="6"/>
        <v>284</v>
      </c>
      <c r="N27" s="220">
        <f t="shared" si="6"/>
        <v>249</v>
      </c>
      <c r="O27" s="220">
        <f t="shared" si="6"/>
        <v>286</v>
      </c>
      <c r="P27" s="220">
        <f t="shared" si="6"/>
        <v>313</v>
      </c>
      <c r="Q27" s="220">
        <f t="shared" si="6"/>
        <v>319</v>
      </c>
      <c r="R27" s="220">
        <f t="shared" si="6"/>
        <v>258</v>
      </c>
      <c r="S27" s="220">
        <f t="shared" si="6"/>
        <v>152</v>
      </c>
      <c r="T27" s="220">
        <f t="shared" si="6"/>
        <v>71</v>
      </c>
      <c r="U27" s="220">
        <f t="shared" si="6"/>
        <v>39</v>
      </c>
      <c r="V27" s="220">
        <f t="shared" si="6"/>
        <v>42</v>
      </c>
      <c r="W27" s="220">
        <f t="shared" si="6"/>
        <v>40</v>
      </c>
      <c r="X27" s="220">
        <f t="shared" si="6"/>
        <v>11</v>
      </c>
      <c r="Y27" s="220">
        <f t="shared" si="6"/>
        <v>6</v>
      </c>
      <c r="Z27" s="211">
        <f t="shared" si="6"/>
        <v>0</v>
      </c>
    </row>
    <row r="28" spans="1:26" s="221" customFormat="1" ht="18.75" customHeight="1">
      <c r="A28" s="450"/>
      <c r="B28" s="451"/>
      <c r="C28" s="218" t="s">
        <v>97</v>
      </c>
      <c r="D28" s="219" t="s">
        <v>431</v>
      </c>
      <c r="E28" s="220">
        <f>SUM(F28:Z28)</f>
        <v>1873</v>
      </c>
      <c r="F28" s="220">
        <v>101</v>
      </c>
      <c r="G28" s="220">
        <v>90</v>
      </c>
      <c r="H28" s="220">
        <v>95</v>
      </c>
      <c r="I28" s="220">
        <v>133</v>
      </c>
      <c r="J28" s="220">
        <v>158</v>
      </c>
      <c r="K28" s="220">
        <v>145</v>
      </c>
      <c r="L28" s="220">
        <v>116</v>
      </c>
      <c r="M28" s="220">
        <v>146</v>
      </c>
      <c r="N28" s="220">
        <v>120</v>
      </c>
      <c r="O28" s="220">
        <v>162</v>
      </c>
      <c r="P28" s="220">
        <v>154</v>
      </c>
      <c r="Q28" s="220">
        <v>164</v>
      </c>
      <c r="R28" s="220">
        <v>129</v>
      </c>
      <c r="S28" s="220">
        <v>73</v>
      </c>
      <c r="T28" s="220">
        <v>36</v>
      </c>
      <c r="U28" s="220">
        <v>19</v>
      </c>
      <c r="V28" s="220">
        <v>15</v>
      </c>
      <c r="W28" s="220">
        <v>11</v>
      </c>
      <c r="X28" s="220">
        <v>5</v>
      </c>
      <c r="Y28" s="220">
        <v>1</v>
      </c>
      <c r="Z28" s="211"/>
    </row>
    <row r="29" spans="1:26" s="221" customFormat="1" ht="18" customHeight="1">
      <c r="A29" s="450"/>
      <c r="B29" s="451"/>
      <c r="C29" s="218" t="s">
        <v>98</v>
      </c>
      <c r="D29" s="219" t="s">
        <v>119</v>
      </c>
      <c r="E29" s="220">
        <f>SUM(F29:Z29)</f>
        <v>1830</v>
      </c>
      <c r="F29" s="220">
        <v>102</v>
      </c>
      <c r="G29" s="220">
        <v>88</v>
      </c>
      <c r="H29" s="220">
        <v>81</v>
      </c>
      <c r="I29" s="220">
        <v>112</v>
      </c>
      <c r="J29" s="220">
        <v>147</v>
      </c>
      <c r="K29" s="220">
        <v>144</v>
      </c>
      <c r="L29" s="220">
        <v>121</v>
      </c>
      <c r="M29" s="220">
        <v>138</v>
      </c>
      <c r="N29" s="220">
        <v>129</v>
      </c>
      <c r="O29" s="220">
        <v>124</v>
      </c>
      <c r="P29" s="220">
        <v>159</v>
      </c>
      <c r="Q29" s="220">
        <v>155</v>
      </c>
      <c r="R29" s="220">
        <v>129</v>
      </c>
      <c r="S29" s="220">
        <v>79</v>
      </c>
      <c r="T29" s="220">
        <v>35</v>
      </c>
      <c r="U29" s="220">
        <v>20</v>
      </c>
      <c r="V29" s="220">
        <v>27</v>
      </c>
      <c r="W29" s="220">
        <v>29</v>
      </c>
      <c r="X29" s="220">
        <v>6</v>
      </c>
      <c r="Y29" s="220">
        <v>5</v>
      </c>
      <c r="Z29" s="211">
        <v>0</v>
      </c>
    </row>
    <row r="30" spans="1:26" s="221" customFormat="1" ht="6.75" customHeight="1">
      <c r="A30" s="224"/>
      <c r="B30" s="225"/>
      <c r="C30" s="218"/>
      <c r="D30" s="219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11"/>
    </row>
    <row r="31" spans="1:26" s="183" customFormat="1" ht="12">
      <c r="A31" s="450" t="s">
        <v>455</v>
      </c>
      <c r="B31" s="451">
        <v>2020</v>
      </c>
      <c r="C31" s="218" t="s">
        <v>86</v>
      </c>
      <c r="D31" s="219" t="s">
        <v>102</v>
      </c>
      <c r="E31" s="220">
        <f>SUM(F31:Z31)</f>
        <v>3703</v>
      </c>
      <c r="F31" s="220">
        <f>SUM(F32:F33)</f>
        <v>203</v>
      </c>
      <c r="G31" s="220">
        <f aca="true" t="shared" si="7" ref="G31:Z31">SUM(G32:G33)</f>
        <v>178</v>
      </c>
      <c r="H31" s="220">
        <f t="shared" si="7"/>
        <v>176</v>
      </c>
      <c r="I31" s="220">
        <f t="shared" si="7"/>
        <v>245</v>
      </c>
      <c r="J31" s="220">
        <f t="shared" si="7"/>
        <v>305</v>
      </c>
      <c r="K31" s="220">
        <f t="shared" si="7"/>
        <v>289</v>
      </c>
      <c r="L31" s="220">
        <f t="shared" si="7"/>
        <v>237</v>
      </c>
      <c r="M31" s="220">
        <f t="shared" si="7"/>
        <v>284</v>
      </c>
      <c r="N31" s="220">
        <f t="shared" si="7"/>
        <v>249</v>
      </c>
      <c r="O31" s="220">
        <f t="shared" si="7"/>
        <v>286</v>
      </c>
      <c r="P31" s="220">
        <f t="shared" si="7"/>
        <v>313</v>
      </c>
      <c r="Q31" s="220">
        <f t="shared" si="7"/>
        <v>319</v>
      </c>
      <c r="R31" s="220">
        <f t="shared" si="7"/>
        <v>258</v>
      </c>
      <c r="S31" s="220">
        <f t="shared" si="7"/>
        <v>152</v>
      </c>
      <c r="T31" s="220">
        <f t="shared" si="7"/>
        <v>71</v>
      </c>
      <c r="U31" s="220">
        <f t="shared" si="7"/>
        <v>39</v>
      </c>
      <c r="V31" s="220">
        <f t="shared" si="7"/>
        <v>42</v>
      </c>
      <c r="W31" s="220">
        <f t="shared" si="7"/>
        <v>40</v>
      </c>
      <c r="X31" s="220">
        <f t="shared" si="7"/>
        <v>11</v>
      </c>
      <c r="Y31" s="220">
        <f t="shared" si="7"/>
        <v>6</v>
      </c>
      <c r="Z31" s="211">
        <f t="shared" si="7"/>
        <v>0</v>
      </c>
    </row>
    <row r="32" spans="1:26" s="221" customFormat="1" ht="22.5" customHeight="1">
      <c r="A32" s="450"/>
      <c r="B32" s="451"/>
      <c r="C32" s="218" t="s">
        <v>97</v>
      </c>
      <c r="D32" s="219" t="s">
        <v>431</v>
      </c>
      <c r="E32" s="220">
        <f>SUM(F32:Z32)</f>
        <v>1873</v>
      </c>
      <c r="F32" s="220">
        <v>101</v>
      </c>
      <c r="G32" s="220">
        <v>90</v>
      </c>
      <c r="H32" s="220">
        <v>95</v>
      </c>
      <c r="I32" s="220">
        <v>133</v>
      </c>
      <c r="J32" s="220">
        <v>158</v>
      </c>
      <c r="K32" s="220">
        <v>145</v>
      </c>
      <c r="L32" s="220">
        <v>116</v>
      </c>
      <c r="M32" s="220">
        <v>146</v>
      </c>
      <c r="N32" s="220">
        <v>120</v>
      </c>
      <c r="O32" s="220">
        <v>162</v>
      </c>
      <c r="P32" s="220">
        <v>154</v>
      </c>
      <c r="Q32" s="220">
        <v>164</v>
      </c>
      <c r="R32" s="220">
        <v>129</v>
      </c>
      <c r="S32" s="220">
        <v>73</v>
      </c>
      <c r="T32" s="220">
        <v>36</v>
      </c>
      <c r="U32" s="220">
        <v>19</v>
      </c>
      <c r="V32" s="220">
        <v>15</v>
      </c>
      <c r="W32" s="220">
        <v>11</v>
      </c>
      <c r="X32" s="220">
        <v>5</v>
      </c>
      <c r="Y32" s="220">
        <v>1</v>
      </c>
      <c r="Z32" s="211"/>
    </row>
    <row r="33" spans="1:26" s="221" customFormat="1" ht="18.75" customHeight="1">
      <c r="A33" s="450"/>
      <c r="B33" s="451"/>
      <c r="C33" s="218" t="s">
        <v>98</v>
      </c>
      <c r="D33" s="219" t="s">
        <v>119</v>
      </c>
      <c r="E33" s="220">
        <f>SUM(F33:Z33)</f>
        <v>1830</v>
      </c>
      <c r="F33" s="220">
        <v>102</v>
      </c>
      <c r="G33" s="220">
        <v>88</v>
      </c>
      <c r="H33" s="220">
        <v>81</v>
      </c>
      <c r="I33" s="220">
        <v>112</v>
      </c>
      <c r="J33" s="220">
        <v>147</v>
      </c>
      <c r="K33" s="220">
        <v>144</v>
      </c>
      <c r="L33" s="220">
        <v>121</v>
      </c>
      <c r="M33" s="220">
        <v>138</v>
      </c>
      <c r="N33" s="220">
        <v>129</v>
      </c>
      <c r="O33" s="220">
        <v>124</v>
      </c>
      <c r="P33" s="220">
        <v>159</v>
      </c>
      <c r="Q33" s="220">
        <v>155</v>
      </c>
      <c r="R33" s="220">
        <v>129</v>
      </c>
      <c r="S33" s="220">
        <v>79</v>
      </c>
      <c r="T33" s="220">
        <v>35</v>
      </c>
      <c r="U33" s="220">
        <v>20</v>
      </c>
      <c r="V33" s="220">
        <v>27</v>
      </c>
      <c r="W33" s="220">
        <v>29</v>
      </c>
      <c r="X33" s="220">
        <v>6</v>
      </c>
      <c r="Y33" s="220">
        <v>5</v>
      </c>
      <c r="Z33" s="211">
        <v>0</v>
      </c>
    </row>
    <row r="34" spans="1:26" s="221" customFormat="1" ht="4.5" customHeight="1">
      <c r="A34" s="212"/>
      <c r="B34" s="29"/>
      <c r="C34" s="208"/>
      <c r="D34" s="209"/>
      <c r="E34" s="210"/>
      <c r="F34" s="210"/>
      <c r="G34" s="220"/>
      <c r="H34" s="210"/>
      <c r="I34" s="210"/>
      <c r="J34" s="220"/>
      <c r="K34" s="210"/>
      <c r="L34" s="210"/>
      <c r="M34" s="220"/>
      <c r="N34" s="210"/>
      <c r="O34" s="210"/>
      <c r="P34" s="220"/>
      <c r="Q34" s="210"/>
      <c r="R34" s="210"/>
      <c r="S34" s="220"/>
      <c r="T34" s="210"/>
      <c r="U34" s="210"/>
      <c r="V34" s="220"/>
      <c r="W34" s="210"/>
      <c r="X34" s="210"/>
      <c r="Y34" s="210"/>
      <c r="Z34" s="211"/>
    </row>
    <row r="35" spans="1:26" s="183" customFormat="1" ht="15.75" customHeight="1">
      <c r="A35" s="450" t="s">
        <v>456</v>
      </c>
      <c r="B35" s="451">
        <v>2021</v>
      </c>
      <c r="C35" s="218" t="s">
        <v>86</v>
      </c>
      <c r="D35" s="219" t="s">
        <v>102</v>
      </c>
      <c r="E35" s="220">
        <f>SUM(F35:Z35)</f>
        <v>3663</v>
      </c>
      <c r="F35" s="220">
        <f>SUM(F36:F37)</f>
        <v>176</v>
      </c>
      <c r="G35" s="220">
        <f aca="true" t="shared" si="8" ref="G35:Z35">SUM(G36:G37)</f>
        <v>195</v>
      </c>
      <c r="H35" s="220">
        <f t="shared" si="8"/>
        <v>158</v>
      </c>
      <c r="I35" s="220">
        <f t="shared" si="8"/>
        <v>219</v>
      </c>
      <c r="J35" s="220">
        <f t="shared" si="8"/>
        <v>280</v>
      </c>
      <c r="K35" s="220">
        <f t="shared" si="8"/>
        <v>298</v>
      </c>
      <c r="L35" s="220">
        <f t="shared" si="8"/>
        <v>273</v>
      </c>
      <c r="M35" s="220">
        <f t="shared" si="8"/>
        <v>236</v>
      </c>
      <c r="N35" s="220">
        <f t="shared" si="8"/>
        <v>257</v>
      </c>
      <c r="O35" s="220">
        <f t="shared" si="8"/>
        <v>270</v>
      </c>
      <c r="P35" s="220">
        <f t="shared" si="8"/>
        <v>282</v>
      </c>
      <c r="Q35" s="220">
        <f t="shared" si="8"/>
        <v>320</v>
      </c>
      <c r="R35" s="220">
        <f t="shared" si="8"/>
        <v>287</v>
      </c>
      <c r="S35" s="220">
        <f t="shared" si="8"/>
        <v>166</v>
      </c>
      <c r="T35" s="220">
        <f t="shared" si="8"/>
        <v>108</v>
      </c>
      <c r="U35" s="220">
        <f t="shared" si="8"/>
        <v>44</v>
      </c>
      <c r="V35" s="220">
        <f t="shared" si="8"/>
        <v>37</v>
      </c>
      <c r="W35" s="220">
        <f t="shared" si="8"/>
        <v>41</v>
      </c>
      <c r="X35" s="220">
        <f t="shared" si="8"/>
        <v>12</v>
      </c>
      <c r="Y35" s="220">
        <f t="shared" si="8"/>
        <v>2</v>
      </c>
      <c r="Z35" s="220">
        <f t="shared" si="8"/>
        <v>2</v>
      </c>
    </row>
    <row r="36" spans="1:26" s="221" customFormat="1" ht="18" customHeight="1">
      <c r="A36" s="450"/>
      <c r="B36" s="451"/>
      <c r="C36" s="218" t="s">
        <v>97</v>
      </c>
      <c r="D36" s="219" t="s">
        <v>431</v>
      </c>
      <c r="E36" s="220">
        <f>SUM(F36:Z36)</f>
        <v>1849</v>
      </c>
      <c r="F36" s="220">
        <v>91</v>
      </c>
      <c r="G36" s="220">
        <v>97</v>
      </c>
      <c r="H36" s="220">
        <v>85</v>
      </c>
      <c r="I36" s="220">
        <v>118</v>
      </c>
      <c r="J36" s="220">
        <v>141</v>
      </c>
      <c r="K36" s="220">
        <v>157</v>
      </c>
      <c r="L36" s="220">
        <v>133</v>
      </c>
      <c r="M36" s="220">
        <v>121</v>
      </c>
      <c r="N36" s="220">
        <v>132</v>
      </c>
      <c r="O36" s="220">
        <v>144</v>
      </c>
      <c r="P36" s="220">
        <v>135</v>
      </c>
      <c r="Q36" s="220">
        <v>171</v>
      </c>
      <c r="R36" s="220">
        <v>139</v>
      </c>
      <c r="S36" s="220">
        <v>83</v>
      </c>
      <c r="T36" s="220">
        <v>47</v>
      </c>
      <c r="U36" s="220">
        <v>23</v>
      </c>
      <c r="V36" s="220">
        <v>14</v>
      </c>
      <c r="W36" s="220">
        <v>13</v>
      </c>
      <c r="X36" s="220">
        <v>3</v>
      </c>
      <c r="Y36" s="220">
        <v>1</v>
      </c>
      <c r="Z36" s="220">
        <v>1</v>
      </c>
    </row>
    <row r="37" spans="1:26" s="221" customFormat="1" ht="18" customHeight="1">
      <c r="A37" s="450"/>
      <c r="B37" s="451"/>
      <c r="C37" s="218" t="s">
        <v>98</v>
      </c>
      <c r="D37" s="219" t="s">
        <v>119</v>
      </c>
      <c r="E37" s="220">
        <f>SUM(F37:Z37)</f>
        <v>1814</v>
      </c>
      <c r="F37" s="220">
        <v>85</v>
      </c>
      <c r="G37" s="220">
        <v>98</v>
      </c>
      <c r="H37" s="220">
        <v>73</v>
      </c>
      <c r="I37" s="220">
        <v>101</v>
      </c>
      <c r="J37" s="220">
        <v>139</v>
      </c>
      <c r="K37" s="220">
        <v>141</v>
      </c>
      <c r="L37" s="220">
        <v>140</v>
      </c>
      <c r="M37" s="220">
        <v>115</v>
      </c>
      <c r="N37" s="220">
        <v>125</v>
      </c>
      <c r="O37" s="220">
        <v>126</v>
      </c>
      <c r="P37" s="220">
        <v>147</v>
      </c>
      <c r="Q37" s="220">
        <v>149</v>
      </c>
      <c r="R37" s="220">
        <v>148</v>
      </c>
      <c r="S37" s="220">
        <v>83</v>
      </c>
      <c r="T37" s="220">
        <v>61</v>
      </c>
      <c r="U37" s="220">
        <v>21</v>
      </c>
      <c r="V37" s="220">
        <v>23</v>
      </c>
      <c r="W37" s="220">
        <v>28</v>
      </c>
      <c r="X37" s="220">
        <v>9</v>
      </c>
      <c r="Y37" s="220">
        <v>1</v>
      </c>
      <c r="Z37" s="220">
        <v>1</v>
      </c>
    </row>
    <row r="38" spans="1:26" s="221" customFormat="1" ht="4.5" customHeight="1">
      <c r="A38" s="212"/>
      <c r="B38" s="29"/>
      <c r="C38" s="208"/>
      <c r="D38" s="209"/>
      <c r="E38" s="210"/>
      <c r="F38" s="210"/>
      <c r="G38" s="220"/>
      <c r="H38" s="210"/>
      <c r="I38" s="210"/>
      <c r="J38" s="220"/>
      <c r="K38" s="210"/>
      <c r="L38" s="210"/>
      <c r="M38" s="220"/>
      <c r="N38" s="210"/>
      <c r="O38" s="210"/>
      <c r="P38" s="220"/>
      <c r="Q38" s="210"/>
      <c r="R38" s="210"/>
      <c r="S38" s="220"/>
      <c r="T38" s="210"/>
      <c r="U38" s="210"/>
      <c r="V38" s="220"/>
      <c r="W38" s="210"/>
      <c r="X38" s="210"/>
      <c r="Y38" s="210"/>
      <c r="Z38" s="211"/>
    </row>
    <row r="39" spans="1:26" s="183" customFormat="1" ht="15.75" customHeight="1">
      <c r="A39" s="450" t="s">
        <v>461</v>
      </c>
      <c r="B39" s="451">
        <v>2022</v>
      </c>
      <c r="C39" s="218" t="s">
        <v>86</v>
      </c>
      <c r="D39" s="219" t="s">
        <v>102</v>
      </c>
      <c r="E39" s="220">
        <f>SUM(F39:Z39)</f>
        <v>3713</v>
      </c>
      <c r="F39" s="220">
        <f>SUM(F40:F41)</f>
        <v>185</v>
      </c>
      <c r="G39" s="220">
        <f aca="true" t="shared" si="9" ref="G39:Z39">SUM(G40:G41)</f>
        <v>179</v>
      </c>
      <c r="H39" s="220">
        <f t="shared" si="9"/>
        <v>172</v>
      </c>
      <c r="I39" s="220">
        <f t="shared" si="9"/>
        <v>205</v>
      </c>
      <c r="J39" s="220">
        <f t="shared" si="9"/>
        <v>285</v>
      </c>
      <c r="K39" s="220">
        <f t="shared" si="9"/>
        <v>306</v>
      </c>
      <c r="L39" s="220">
        <f t="shared" si="9"/>
        <v>299</v>
      </c>
      <c r="M39" s="220">
        <f t="shared" si="9"/>
        <v>236</v>
      </c>
      <c r="N39" s="220">
        <f t="shared" si="9"/>
        <v>268</v>
      </c>
      <c r="O39" s="220">
        <f t="shared" si="9"/>
        <v>267</v>
      </c>
      <c r="P39" s="220">
        <f t="shared" si="9"/>
        <v>265</v>
      </c>
      <c r="Q39" s="220">
        <f t="shared" si="9"/>
        <v>332</v>
      </c>
      <c r="R39" s="220">
        <f t="shared" si="9"/>
        <v>288</v>
      </c>
      <c r="S39" s="220">
        <f t="shared" si="9"/>
        <v>178</v>
      </c>
      <c r="T39" s="220">
        <f t="shared" si="9"/>
        <v>106</v>
      </c>
      <c r="U39" s="220">
        <f t="shared" si="9"/>
        <v>55</v>
      </c>
      <c r="V39" s="220">
        <f t="shared" si="9"/>
        <v>35</v>
      </c>
      <c r="W39" s="220">
        <f t="shared" si="9"/>
        <v>34</v>
      </c>
      <c r="X39" s="220">
        <f t="shared" si="9"/>
        <v>12</v>
      </c>
      <c r="Y39" s="220">
        <f t="shared" si="9"/>
        <v>5</v>
      </c>
      <c r="Z39" s="220">
        <f t="shared" si="9"/>
        <v>1</v>
      </c>
    </row>
    <row r="40" spans="1:26" s="221" customFormat="1" ht="18" customHeight="1">
      <c r="A40" s="450"/>
      <c r="B40" s="451"/>
      <c r="C40" s="218" t="s">
        <v>97</v>
      </c>
      <c r="D40" s="219" t="s">
        <v>431</v>
      </c>
      <c r="E40" s="220">
        <f>SUM(F40:Z40)</f>
        <v>1861</v>
      </c>
      <c r="F40" s="220">
        <v>91</v>
      </c>
      <c r="G40" s="220">
        <v>90</v>
      </c>
      <c r="H40" s="220">
        <v>92</v>
      </c>
      <c r="I40" s="220">
        <v>111</v>
      </c>
      <c r="J40" s="220">
        <v>138</v>
      </c>
      <c r="K40" s="220">
        <v>161</v>
      </c>
      <c r="L40" s="220">
        <v>144</v>
      </c>
      <c r="M40" s="220">
        <v>124</v>
      </c>
      <c r="N40" s="220">
        <v>129</v>
      </c>
      <c r="O40" s="220">
        <v>135</v>
      </c>
      <c r="P40" s="220">
        <v>143</v>
      </c>
      <c r="Q40" s="220">
        <v>171</v>
      </c>
      <c r="R40" s="220">
        <v>134</v>
      </c>
      <c r="S40" s="220">
        <v>90</v>
      </c>
      <c r="T40" s="220">
        <v>47</v>
      </c>
      <c r="U40" s="220">
        <v>27</v>
      </c>
      <c r="V40" s="220">
        <v>18</v>
      </c>
      <c r="W40" s="220">
        <v>11</v>
      </c>
      <c r="X40" s="220">
        <v>3</v>
      </c>
      <c r="Y40" s="220">
        <v>2</v>
      </c>
      <c r="Z40" s="211">
        <v>0</v>
      </c>
    </row>
    <row r="41" spans="1:26" s="221" customFormat="1" ht="18" customHeight="1">
      <c r="A41" s="450"/>
      <c r="B41" s="451"/>
      <c r="C41" s="218" t="s">
        <v>98</v>
      </c>
      <c r="D41" s="219" t="s">
        <v>119</v>
      </c>
      <c r="E41" s="220">
        <f>SUM(F41:Z41)</f>
        <v>1852</v>
      </c>
      <c r="F41" s="220">
        <v>94</v>
      </c>
      <c r="G41" s="220">
        <v>89</v>
      </c>
      <c r="H41" s="220">
        <v>80</v>
      </c>
      <c r="I41" s="220">
        <v>94</v>
      </c>
      <c r="J41" s="220">
        <v>147</v>
      </c>
      <c r="K41" s="220">
        <v>145</v>
      </c>
      <c r="L41" s="220">
        <v>155</v>
      </c>
      <c r="M41" s="220">
        <v>112</v>
      </c>
      <c r="N41" s="220">
        <v>139</v>
      </c>
      <c r="O41" s="220">
        <v>132</v>
      </c>
      <c r="P41" s="220">
        <v>122</v>
      </c>
      <c r="Q41" s="220">
        <v>161</v>
      </c>
      <c r="R41" s="220">
        <v>154</v>
      </c>
      <c r="S41" s="220">
        <v>88</v>
      </c>
      <c r="T41" s="220">
        <v>59</v>
      </c>
      <c r="U41" s="220">
        <v>28</v>
      </c>
      <c r="V41" s="220">
        <v>17</v>
      </c>
      <c r="W41" s="220">
        <v>23</v>
      </c>
      <c r="X41" s="220">
        <v>9</v>
      </c>
      <c r="Y41" s="220">
        <v>3</v>
      </c>
      <c r="Z41" s="220">
        <v>1</v>
      </c>
    </row>
    <row r="42" spans="1:26" s="221" customFormat="1" ht="5.25" customHeight="1">
      <c r="A42" s="212"/>
      <c r="B42" s="29"/>
      <c r="C42" s="208"/>
      <c r="D42" s="209"/>
      <c r="E42" s="210"/>
      <c r="F42" s="210"/>
      <c r="G42" s="220"/>
      <c r="H42" s="210"/>
      <c r="I42" s="210"/>
      <c r="J42" s="220"/>
      <c r="K42" s="210"/>
      <c r="L42" s="210"/>
      <c r="M42" s="220"/>
      <c r="N42" s="210"/>
      <c r="O42" s="210"/>
      <c r="P42" s="220"/>
      <c r="Q42" s="210"/>
      <c r="R42" s="210"/>
      <c r="S42" s="220"/>
      <c r="T42" s="210"/>
      <c r="U42" s="210"/>
      <c r="V42" s="220"/>
      <c r="W42" s="210"/>
      <c r="X42" s="210"/>
      <c r="Y42" s="210"/>
      <c r="Z42" s="220"/>
    </row>
    <row r="43" spans="1:26" s="183" customFormat="1" ht="12">
      <c r="A43" s="459" t="s">
        <v>48</v>
      </c>
      <c r="B43" s="460"/>
      <c r="C43" s="218" t="s">
        <v>86</v>
      </c>
      <c r="D43" s="219" t="s">
        <v>102</v>
      </c>
      <c r="E43" s="220">
        <f aca="true" t="shared" si="10" ref="E43:Z43">SUM(E44:E45)</f>
        <v>1548</v>
      </c>
      <c r="F43" s="220">
        <f>SUM(F44:F45)</f>
        <v>84</v>
      </c>
      <c r="G43" s="220">
        <f t="shared" si="10"/>
        <v>80</v>
      </c>
      <c r="H43" s="220">
        <f>SUM(H44:H45)</f>
        <v>71</v>
      </c>
      <c r="I43" s="220">
        <f t="shared" si="10"/>
        <v>97</v>
      </c>
      <c r="J43" s="220">
        <f t="shared" si="10"/>
        <v>129</v>
      </c>
      <c r="K43" s="220">
        <f t="shared" si="10"/>
        <v>133</v>
      </c>
      <c r="L43" s="220">
        <f t="shared" si="10"/>
        <v>125</v>
      </c>
      <c r="M43" s="220">
        <f t="shared" si="10"/>
        <v>97</v>
      </c>
      <c r="N43" s="220">
        <f t="shared" si="10"/>
        <v>107</v>
      </c>
      <c r="O43" s="220">
        <f t="shared" si="10"/>
        <v>121</v>
      </c>
      <c r="P43" s="220">
        <f t="shared" si="10"/>
        <v>120</v>
      </c>
      <c r="Q43" s="220">
        <f t="shared" si="10"/>
        <v>118</v>
      </c>
      <c r="R43" s="220">
        <f t="shared" si="10"/>
        <v>90</v>
      </c>
      <c r="S43" s="220">
        <f t="shared" si="10"/>
        <v>74</v>
      </c>
      <c r="T43" s="220">
        <f t="shared" si="10"/>
        <v>45</v>
      </c>
      <c r="U43" s="220">
        <f t="shared" si="10"/>
        <v>23</v>
      </c>
      <c r="V43" s="220">
        <f t="shared" si="10"/>
        <v>12</v>
      </c>
      <c r="W43" s="220">
        <f t="shared" si="10"/>
        <v>18</v>
      </c>
      <c r="X43" s="227">
        <f t="shared" si="10"/>
        <v>3</v>
      </c>
      <c r="Y43" s="211">
        <f t="shared" si="10"/>
        <v>0</v>
      </c>
      <c r="Z43" s="220">
        <f t="shared" si="10"/>
        <v>1</v>
      </c>
    </row>
    <row r="44" spans="1:26" s="221" customFormat="1" ht="18" customHeight="1">
      <c r="A44" s="459"/>
      <c r="B44" s="460"/>
      <c r="C44" s="218" t="s">
        <v>97</v>
      </c>
      <c r="D44" s="219" t="s">
        <v>118</v>
      </c>
      <c r="E44" s="220">
        <f>SUM(F44:Z44)</f>
        <v>785</v>
      </c>
      <c r="F44" s="220">
        <v>38</v>
      </c>
      <c r="G44" s="220">
        <v>41</v>
      </c>
      <c r="H44" s="220">
        <v>34</v>
      </c>
      <c r="I44" s="220">
        <v>49</v>
      </c>
      <c r="J44" s="220">
        <v>61</v>
      </c>
      <c r="K44" s="220">
        <v>73</v>
      </c>
      <c r="L44" s="220">
        <v>57</v>
      </c>
      <c r="M44" s="220">
        <v>56</v>
      </c>
      <c r="N44" s="220">
        <v>54</v>
      </c>
      <c r="O44" s="220">
        <v>61</v>
      </c>
      <c r="P44" s="220">
        <v>69</v>
      </c>
      <c r="Q44" s="220">
        <v>68</v>
      </c>
      <c r="R44" s="220">
        <v>43</v>
      </c>
      <c r="S44" s="220">
        <v>36</v>
      </c>
      <c r="T44" s="220">
        <v>19</v>
      </c>
      <c r="U44" s="220">
        <v>11</v>
      </c>
      <c r="V44" s="220">
        <v>7</v>
      </c>
      <c r="W44" s="220">
        <v>8</v>
      </c>
      <c r="X44" s="211">
        <v>0</v>
      </c>
      <c r="Y44" s="211">
        <v>0</v>
      </c>
      <c r="Z44" s="211">
        <v>0</v>
      </c>
    </row>
    <row r="45" spans="1:26" s="221" customFormat="1" ht="18" customHeight="1">
      <c r="A45" s="459"/>
      <c r="B45" s="460"/>
      <c r="C45" s="218" t="s">
        <v>98</v>
      </c>
      <c r="D45" s="219" t="s">
        <v>119</v>
      </c>
      <c r="E45" s="220">
        <f>SUM(F45:Z45)</f>
        <v>763</v>
      </c>
      <c r="F45" s="220">
        <v>46</v>
      </c>
      <c r="G45" s="220">
        <v>39</v>
      </c>
      <c r="H45" s="220">
        <v>37</v>
      </c>
      <c r="I45" s="220">
        <v>48</v>
      </c>
      <c r="J45" s="220">
        <v>68</v>
      </c>
      <c r="K45" s="220">
        <v>60</v>
      </c>
      <c r="L45" s="220">
        <v>68</v>
      </c>
      <c r="M45" s="220">
        <v>41</v>
      </c>
      <c r="N45" s="220">
        <v>53</v>
      </c>
      <c r="O45" s="220">
        <v>60</v>
      </c>
      <c r="P45" s="220">
        <v>51</v>
      </c>
      <c r="Q45" s="220">
        <v>50</v>
      </c>
      <c r="R45" s="220">
        <v>47</v>
      </c>
      <c r="S45" s="220">
        <v>38</v>
      </c>
      <c r="T45" s="220">
        <v>26</v>
      </c>
      <c r="U45" s="220">
        <v>12</v>
      </c>
      <c r="V45" s="220">
        <v>5</v>
      </c>
      <c r="W45" s="220">
        <v>10</v>
      </c>
      <c r="X45" s="227">
        <v>3</v>
      </c>
      <c r="Y45" s="211">
        <v>0</v>
      </c>
      <c r="Z45" s="220">
        <v>1</v>
      </c>
    </row>
    <row r="46" spans="1:26" s="221" customFormat="1" ht="8.25" customHeight="1">
      <c r="A46" s="212"/>
      <c r="B46" s="195"/>
      <c r="C46" s="208"/>
      <c r="D46" s="195"/>
      <c r="E46" s="210"/>
      <c r="F46" s="210"/>
      <c r="G46" s="220"/>
      <c r="H46" s="210"/>
      <c r="I46" s="210"/>
      <c r="J46" s="220"/>
      <c r="K46" s="210"/>
      <c r="L46" s="210"/>
      <c r="M46" s="220"/>
      <c r="N46" s="210"/>
      <c r="O46" s="210"/>
      <c r="P46" s="220"/>
      <c r="Q46" s="210"/>
      <c r="R46" s="210"/>
      <c r="S46" s="220"/>
      <c r="T46" s="210"/>
      <c r="U46" s="210"/>
      <c r="V46" s="220"/>
      <c r="W46" s="210"/>
      <c r="X46" s="226"/>
      <c r="Y46" s="211"/>
      <c r="Z46" s="220"/>
    </row>
    <row r="47" spans="1:26" s="183" customFormat="1" ht="12">
      <c r="A47" s="459" t="s">
        <v>49</v>
      </c>
      <c r="B47" s="460"/>
      <c r="C47" s="218" t="s">
        <v>86</v>
      </c>
      <c r="D47" s="219" t="s">
        <v>102</v>
      </c>
      <c r="E47" s="220">
        <f aca="true" t="shared" si="11" ref="E47:Z47">SUM(E48:E49)</f>
        <v>725</v>
      </c>
      <c r="F47" s="220">
        <f t="shared" si="11"/>
        <v>37</v>
      </c>
      <c r="G47" s="220">
        <f t="shared" si="11"/>
        <v>27</v>
      </c>
      <c r="H47" s="220">
        <f t="shared" si="11"/>
        <v>29</v>
      </c>
      <c r="I47" s="220">
        <f t="shared" si="11"/>
        <v>38</v>
      </c>
      <c r="J47" s="220">
        <f t="shared" si="11"/>
        <v>61</v>
      </c>
      <c r="K47" s="220">
        <f t="shared" si="11"/>
        <v>55</v>
      </c>
      <c r="L47" s="220">
        <f t="shared" si="11"/>
        <v>65</v>
      </c>
      <c r="M47" s="220">
        <f t="shared" si="11"/>
        <v>42</v>
      </c>
      <c r="N47" s="220">
        <f t="shared" si="11"/>
        <v>46</v>
      </c>
      <c r="O47" s="220">
        <f t="shared" si="11"/>
        <v>52</v>
      </c>
      <c r="P47" s="220">
        <f t="shared" si="11"/>
        <v>51</v>
      </c>
      <c r="Q47" s="220">
        <f t="shared" si="11"/>
        <v>68</v>
      </c>
      <c r="R47" s="220">
        <f t="shared" si="11"/>
        <v>72</v>
      </c>
      <c r="S47" s="220">
        <f t="shared" si="11"/>
        <v>35</v>
      </c>
      <c r="T47" s="220">
        <f t="shared" si="11"/>
        <v>20</v>
      </c>
      <c r="U47" s="220">
        <f t="shared" si="11"/>
        <v>9</v>
      </c>
      <c r="V47" s="220">
        <f t="shared" si="11"/>
        <v>6</v>
      </c>
      <c r="W47" s="213">
        <f t="shared" si="11"/>
        <v>3</v>
      </c>
      <c r="X47" s="220">
        <f t="shared" si="11"/>
        <v>5</v>
      </c>
      <c r="Y47" s="220">
        <f t="shared" si="11"/>
        <v>4</v>
      </c>
      <c r="Z47" s="211">
        <f t="shared" si="11"/>
        <v>0</v>
      </c>
    </row>
    <row r="48" spans="1:26" s="221" customFormat="1" ht="18" customHeight="1">
      <c r="A48" s="459"/>
      <c r="B48" s="460"/>
      <c r="C48" s="218" t="s">
        <v>97</v>
      </c>
      <c r="D48" s="219" t="s">
        <v>118</v>
      </c>
      <c r="E48" s="220">
        <f>SUM(F48:Z48)</f>
        <v>346</v>
      </c>
      <c r="F48" s="220">
        <v>17</v>
      </c>
      <c r="G48" s="220">
        <v>13</v>
      </c>
      <c r="H48" s="220">
        <v>16</v>
      </c>
      <c r="I48" s="220">
        <v>19</v>
      </c>
      <c r="J48" s="220">
        <v>30</v>
      </c>
      <c r="K48" s="220">
        <v>24</v>
      </c>
      <c r="L48" s="220">
        <v>28</v>
      </c>
      <c r="M48" s="220">
        <v>17</v>
      </c>
      <c r="N48" s="220">
        <v>21</v>
      </c>
      <c r="O48" s="220">
        <v>27</v>
      </c>
      <c r="P48" s="220">
        <v>27</v>
      </c>
      <c r="Q48" s="220">
        <v>30</v>
      </c>
      <c r="R48" s="220">
        <v>40</v>
      </c>
      <c r="S48" s="220">
        <v>17</v>
      </c>
      <c r="T48" s="220">
        <v>9</v>
      </c>
      <c r="U48" s="220">
        <v>4</v>
      </c>
      <c r="V48" s="227">
        <v>2</v>
      </c>
      <c r="W48" s="213">
        <v>0</v>
      </c>
      <c r="X48" s="220">
        <v>3</v>
      </c>
      <c r="Y48" s="220">
        <v>2</v>
      </c>
      <c r="Z48" s="211">
        <v>0</v>
      </c>
    </row>
    <row r="49" spans="1:26" s="221" customFormat="1" ht="18" customHeight="1">
      <c r="A49" s="459"/>
      <c r="B49" s="460"/>
      <c r="C49" s="218" t="s">
        <v>98</v>
      </c>
      <c r="D49" s="219" t="s">
        <v>119</v>
      </c>
      <c r="E49" s="220">
        <f>SUM(F49:Z49)</f>
        <v>379</v>
      </c>
      <c r="F49" s="220">
        <v>20</v>
      </c>
      <c r="G49" s="220">
        <v>14</v>
      </c>
      <c r="H49" s="220">
        <v>13</v>
      </c>
      <c r="I49" s="220">
        <v>19</v>
      </c>
      <c r="J49" s="220">
        <v>31</v>
      </c>
      <c r="K49" s="220">
        <v>31</v>
      </c>
      <c r="L49" s="220">
        <v>37</v>
      </c>
      <c r="M49" s="220">
        <v>25</v>
      </c>
      <c r="N49" s="220">
        <v>25</v>
      </c>
      <c r="O49" s="220">
        <v>25</v>
      </c>
      <c r="P49" s="220">
        <v>24</v>
      </c>
      <c r="Q49" s="220">
        <v>38</v>
      </c>
      <c r="R49" s="220">
        <v>32</v>
      </c>
      <c r="S49" s="220">
        <v>18</v>
      </c>
      <c r="T49" s="220">
        <v>11</v>
      </c>
      <c r="U49" s="220">
        <v>5</v>
      </c>
      <c r="V49" s="213">
        <v>4</v>
      </c>
      <c r="W49" s="213">
        <v>3</v>
      </c>
      <c r="X49" s="220">
        <v>2</v>
      </c>
      <c r="Y49" s="220">
        <v>2</v>
      </c>
      <c r="Z49" s="211">
        <v>0</v>
      </c>
    </row>
    <row r="50" spans="1:26" s="221" customFormat="1" ht="5.25" customHeight="1">
      <c r="A50" s="212"/>
      <c r="B50" s="195"/>
      <c r="C50" s="208"/>
      <c r="D50" s="195"/>
      <c r="E50" s="210"/>
      <c r="F50" s="210"/>
      <c r="G50" s="220"/>
      <c r="H50" s="210"/>
      <c r="I50" s="210"/>
      <c r="J50" s="220"/>
      <c r="K50" s="210"/>
      <c r="L50" s="210"/>
      <c r="M50" s="220"/>
      <c r="N50" s="210"/>
      <c r="O50" s="210"/>
      <c r="P50" s="220"/>
      <c r="Q50" s="210"/>
      <c r="R50" s="210"/>
      <c r="S50" s="220"/>
      <c r="T50" s="210"/>
      <c r="U50" s="210"/>
      <c r="V50" s="213"/>
      <c r="W50" s="228"/>
      <c r="X50" s="210"/>
      <c r="Y50" s="211"/>
      <c r="Z50" s="220"/>
    </row>
    <row r="51" spans="1:26" s="183" customFormat="1" ht="12">
      <c r="A51" s="459" t="s">
        <v>50</v>
      </c>
      <c r="B51" s="460"/>
      <c r="C51" s="218" t="s">
        <v>86</v>
      </c>
      <c r="D51" s="219" t="s">
        <v>102</v>
      </c>
      <c r="E51" s="220">
        <f>SUM(E52:E53)</f>
        <v>670</v>
      </c>
      <c r="F51" s="220">
        <f aca="true" t="shared" si="12" ref="F51:Z51">SUM(F52:F53)</f>
        <v>34</v>
      </c>
      <c r="G51" s="220">
        <f t="shared" si="12"/>
        <v>38</v>
      </c>
      <c r="H51" s="220">
        <f t="shared" si="12"/>
        <v>37</v>
      </c>
      <c r="I51" s="220">
        <f t="shared" si="12"/>
        <v>35</v>
      </c>
      <c r="J51" s="220">
        <f t="shared" si="12"/>
        <v>46</v>
      </c>
      <c r="K51" s="220">
        <f t="shared" si="12"/>
        <v>58</v>
      </c>
      <c r="L51" s="220">
        <f t="shared" si="12"/>
        <v>51</v>
      </c>
      <c r="M51" s="220">
        <f t="shared" si="12"/>
        <v>52</v>
      </c>
      <c r="N51" s="220">
        <f t="shared" si="12"/>
        <v>47</v>
      </c>
      <c r="O51" s="220">
        <f t="shared" si="12"/>
        <v>43</v>
      </c>
      <c r="P51" s="220">
        <f t="shared" si="12"/>
        <v>50</v>
      </c>
      <c r="Q51" s="220">
        <f t="shared" si="12"/>
        <v>58</v>
      </c>
      <c r="R51" s="220">
        <f t="shared" si="12"/>
        <v>58</v>
      </c>
      <c r="S51" s="220">
        <f t="shared" si="12"/>
        <v>28</v>
      </c>
      <c r="T51" s="220">
        <f t="shared" si="12"/>
        <v>15</v>
      </c>
      <c r="U51" s="220">
        <f t="shared" si="12"/>
        <v>12</v>
      </c>
      <c r="V51" s="227">
        <f t="shared" si="12"/>
        <v>5</v>
      </c>
      <c r="W51" s="227">
        <f>SUM(W52:W53)</f>
        <v>1</v>
      </c>
      <c r="X51" s="227">
        <f t="shared" si="12"/>
        <v>1</v>
      </c>
      <c r="Y51" s="220">
        <f t="shared" si="12"/>
        <v>1</v>
      </c>
      <c r="Z51" s="211">
        <f t="shared" si="12"/>
        <v>0</v>
      </c>
    </row>
    <row r="52" spans="1:26" s="221" customFormat="1" ht="18" customHeight="1">
      <c r="A52" s="459"/>
      <c r="B52" s="460"/>
      <c r="C52" s="218" t="s">
        <v>97</v>
      </c>
      <c r="D52" s="219" t="s">
        <v>118</v>
      </c>
      <c r="E52" s="220">
        <f>SUM(F52:Z52)</f>
        <v>337</v>
      </c>
      <c r="F52" s="220">
        <v>19</v>
      </c>
      <c r="G52" s="220">
        <v>16</v>
      </c>
      <c r="H52" s="220">
        <v>24</v>
      </c>
      <c r="I52" s="220">
        <v>20</v>
      </c>
      <c r="J52" s="220">
        <v>24</v>
      </c>
      <c r="K52" s="220">
        <v>31</v>
      </c>
      <c r="L52" s="220">
        <v>27</v>
      </c>
      <c r="M52" s="220">
        <v>28</v>
      </c>
      <c r="N52" s="220">
        <v>22</v>
      </c>
      <c r="O52" s="220">
        <v>25</v>
      </c>
      <c r="P52" s="220">
        <v>21</v>
      </c>
      <c r="Q52" s="220">
        <v>26</v>
      </c>
      <c r="R52" s="220">
        <v>23</v>
      </c>
      <c r="S52" s="220">
        <v>13</v>
      </c>
      <c r="T52" s="220">
        <v>8</v>
      </c>
      <c r="U52" s="220">
        <v>7</v>
      </c>
      <c r="V52" s="227">
        <v>3</v>
      </c>
      <c r="W52" s="211">
        <v>0</v>
      </c>
      <c r="X52" s="211">
        <v>0</v>
      </c>
      <c r="Y52" s="211">
        <v>0</v>
      </c>
      <c r="Z52" s="211">
        <v>0</v>
      </c>
    </row>
    <row r="53" spans="1:26" s="221" customFormat="1" ht="18" customHeight="1">
      <c r="A53" s="459"/>
      <c r="B53" s="460"/>
      <c r="C53" s="218" t="s">
        <v>98</v>
      </c>
      <c r="D53" s="219" t="s">
        <v>119</v>
      </c>
      <c r="E53" s="220">
        <f>SUM(F53:Z53)</f>
        <v>333</v>
      </c>
      <c r="F53" s="220">
        <v>15</v>
      </c>
      <c r="G53" s="220">
        <v>22</v>
      </c>
      <c r="H53" s="220">
        <v>13</v>
      </c>
      <c r="I53" s="220">
        <v>15</v>
      </c>
      <c r="J53" s="220">
        <v>22</v>
      </c>
      <c r="K53" s="220">
        <v>27</v>
      </c>
      <c r="L53" s="220">
        <v>24</v>
      </c>
      <c r="M53" s="220">
        <v>24</v>
      </c>
      <c r="N53" s="220">
        <v>25</v>
      </c>
      <c r="O53" s="220">
        <v>18</v>
      </c>
      <c r="P53" s="220">
        <v>29</v>
      </c>
      <c r="Q53" s="220">
        <v>32</v>
      </c>
      <c r="R53" s="220">
        <v>35</v>
      </c>
      <c r="S53" s="220">
        <v>15</v>
      </c>
      <c r="T53" s="220">
        <v>7</v>
      </c>
      <c r="U53" s="220">
        <v>5</v>
      </c>
      <c r="V53" s="227">
        <v>2</v>
      </c>
      <c r="W53" s="227">
        <v>1</v>
      </c>
      <c r="X53" s="227">
        <v>1</v>
      </c>
      <c r="Y53" s="220">
        <v>1</v>
      </c>
      <c r="Z53" s="211">
        <v>0</v>
      </c>
    </row>
    <row r="54" spans="1:26" s="221" customFormat="1" ht="10.5" customHeight="1">
      <c r="A54" s="212"/>
      <c r="B54" s="195"/>
      <c r="C54" s="208"/>
      <c r="D54" s="195"/>
      <c r="E54" s="210"/>
      <c r="F54" s="210"/>
      <c r="G54" s="220"/>
      <c r="H54" s="210"/>
      <c r="I54" s="210"/>
      <c r="J54" s="220"/>
      <c r="K54" s="210"/>
      <c r="L54" s="210"/>
      <c r="M54" s="220"/>
      <c r="N54" s="210"/>
      <c r="O54" s="210"/>
      <c r="P54" s="220"/>
      <c r="Q54" s="210"/>
      <c r="R54" s="210"/>
      <c r="S54" s="220"/>
      <c r="T54" s="210"/>
      <c r="U54" s="210"/>
      <c r="V54" s="227"/>
      <c r="W54" s="228"/>
      <c r="X54" s="211"/>
      <c r="Y54" s="211"/>
      <c r="Z54" s="211"/>
    </row>
    <row r="55" spans="1:26" s="183" customFormat="1" ht="12">
      <c r="A55" s="459" t="s">
        <v>51</v>
      </c>
      <c r="B55" s="460"/>
      <c r="C55" s="218" t="s">
        <v>86</v>
      </c>
      <c r="D55" s="219" t="s">
        <v>102</v>
      </c>
      <c r="E55" s="220">
        <f aca="true" t="shared" si="13" ref="E55:Z55">SUM(E56:E57)</f>
        <v>383</v>
      </c>
      <c r="F55" s="220">
        <f t="shared" si="13"/>
        <v>11</v>
      </c>
      <c r="G55" s="220">
        <f t="shared" si="13"/>
        <v>17</v>
      </c>
      <c r="H55" s="220">
        <f t="shared" si="13"/>
        <v>19</v>
      </c>
      <c r="I55" s="220">
        <f t="shared" si="13"/>
        <v>18</v>
      </c>
      <c r="J55" s="220">
        <f t="shared" si="13"/>
        <v>23</v>
      </c>
      <c r="K55" s="220">
        <f t="shared" si="13"/>
        <v>27</v>
      </c>
      <c r="L55" s="220">
        <f t="shared" si="13"/>
        <v>30</v>
      </c>
      <c r="M55" s="220">
        <f t="shared" si="13"/>
        <v>19</v>
      </c>
      <c r="N55" s="220">
        <f t="shared" si="13"/>
        <v>33</v>
      </c>
      <c r="O55" s="220">
        <f t="shared" si="13"/>
        <v>26</v>
      </c>
      <c r="P55" s="220">
        <f t="shared" si="13"/>
        <v>25</v>
      </c>
      <c r="Q55" s="220">
        <f t="shared" si="13"/>
        <v>46</v>
      </c>
      <c r="R55" s="220">
        <f t="shared" si="13"/>
        <v>32</v>
      </c>
      <c r="S55" s="220">
        <f t="shared" si="13"/>
        <v>22</v>
      </c>
      <c r="T55" s="220">
        <f t="shared" si="13"/>
        <v>15</v>
      </c>
      <c r="U55" s="220">
        <f t="shared" si="13"/>
        <v>6</v>
      </c>
      <c r="V55" s="220">
        <f t="shared" si="13"/>
        <v>7</v>
      </c>
      <c r="W55" s="227">
        <f t="shared" si="13"/>
        <v>5</v>
      </c>
      <c r="X55" s="220">
        <f t="shared" si="13"/>
        <v>2</v>
      </c>
      <c r="Y55" s="211">
        <f>SUM(Y56:Y57)</f>
        <v>0</v>
      </c>
      <c r="Z55" s="211">
        <f t="shared" si="13"/>
        <v>0</v>
      </c>
    </row>
    <row r="56" spans="1:26" s="221" customFormat="1" ht="18" customHeight="1">
      <c r="A56" s="459"/>
      <c r="B56" s="460"/>
      <c r="C56" s="218" t="s">
        <v>97</v>
      </c>
      <c r="D56" s="219" t="s">
        <v>118</v>
      </c>
      <c r="E56" s="220">
        <f>SUM(F56:Z56)</f>
        <v>204</v>
      </c>
      <c r="F56" s="220">
        <v>6</v>
      </c>
      <c r="G56" s="220">
        <v>11</v>
      </c>
      <c r="H56" s="220">
        <v>10</v>
      </c>
      <c r="I56" s="220">
        <v>13</v>
      </c>
      <c r="J56" s="220">
        <v>11</v>
      </c>
      <c r="K56" s="220">
        <v>17</v>
      </c>
      <c r="L56" s="220">
        <v>19</v>
      </c>
      <c r="M56" s="220">
        <v>8</v>
      </c>
      <c r="N56" s="220">
        <v>17</v>
      </c>
      <c r="O56" s="220">
        <v>11</v>
      </c>
      <c r="P56" s="220">
        <v>15</v>
      </c>
      <c r="Q56" s="220">
        <v>25</v>
      </c>
      <c r="R56" s="220">
        <v>11</v>
      </c>
      <c r="S56" s="220">
        <v>14</v>
      </c>
      <c r="T56" s="220">
        <v>7</v>
      </c>
      <c r="U56" s="220">
        <v>3</v>
      </c>
      <c r="V56" s="220">
        <v>4</v>
      </c>
      <c r="W56" s="227">
        <v>2</v>
      </c>
      <c r="X56" s="211">
        <v>0</v>
      </c>
      <c r="Y56" s="211">
        <v>0</v>
      </c>
      <c r="Z56" s="211">
        <v>0</v>
      </c>
    </row>
    <row r="57" spans="1:26" s="221" customFormat="1" ht="18" customHeight="1">
      <c r="A57" s="459"/>
      <c r="B57" s="460"/>
      <c r="C57" s="218" t="s">
        <v>98</v>
      </c>
      <c r="D57" s="219" t="s">
        <v>119</v>
      </c>
      <c r="E57" s="220">
        <f>SUM(F57:Z57)</f>
        <v>179</v>
      </c>
      <c r="F57" s="220">
        <v>5</v>
      </c>
      <c r="G57" s="220">
        <v>6</v>
      </c>
      <c r="H57" s="220">
        <v>9</v>
      </c>
      <c r="I57" s="220">
        <v>5</v>
      </c>
      <c r="J57" s="220">
        <v>12</v>
      </c>
      <c r="K57" s="220">
        <v>10</v>
      </c>
      <c r="L57" s="220">
        <v>11</v>
      </c>
      <c r="M57" s="220">
        <v>11</v>
      </c>
      <c r="N57" s="220">
        <v>16</v>
      </c>
      <c r="O57" s="220">
        <v>15</v>
      </c>
      <c r="P57" s="220">
        <v>10</v>
      </c>
      <c r="Q57" s="220">
        <v>21</v>
      </c>
      <c r="R57" s="220">
        <v>21</v>
      </c>
      <c r="S57" s="220">
        <v>8</v>
      </c>
      <c r="T57" s="220">
        <v>8</v>
      </c>
      <c r="U57" s="220">
        <v>3</v>
      </c>
      <c r="V57" s="220">
        <v>3</v>
      </c>
      <c r="W57" s="227">
        <v>3</v>
      </c>
      <c r="X57" s="220">
        <v>2</v>
      </c>
      <c r="Y57" s="211">
        <v>0</v>
      </c>
      <c r="Z57" s="211">
        <v>0</v>
      </c>
    </row>
    <row r="58" spans="1:26" s="221" customFormat="1" ht="12" customHeight="1">
      <c r="A58" s="212"/>
      <c r="B58" s="195"/>
      <c r="C58" s="208"/>
      <c r="D58" s="195"/>
      <c r="E58" s="210"/>
      <c r="F58" s="210"/>
      <c r="G58" s="220"/>
      <c r="H58" s="210"/>
      <c r="I58" s="210"/>
      <c r="J58" s="220"/>
      <c r="K58" s="210"/>
      <c r="L58" s="210"/>
      <c r="M58" s="220"/>
      <c r="N58" s="210"/>
      <c r="O58" s="210"/>
      <c r="P58" s="220"/>
      <c r="Q58" s="210"/>
      <c r="R58" s="210"/>
      <c r="S58" s="220"/>
      <c r="T58" s="210"/>
      <c r="U58" s="210"/>
      <c r="V58" s="220"/>
      <c r="W58" s="210"/>
      <c r="X58" s="211"/>
      <c r="Y58" s="211"/>
      <c r="Z58" s="211"/>
    </row>
    <row r="59" spans="1:26" s="183" customFormat="1" ht="12">
      <c r="A59" s="459" t="s">
        <v>52</v>
      </c>
      <c r="B59" s="460"/>
      <c r="C59" s="218" t="s">
        <v>86</v>
      </c>
      <c r="D59" s="219" t="s">
        <v>102</v>
      </c>
      <c r="E59" s="220">
        <f aca="true" t="shared" si="14" ref="E59:Z59">SUM(E60:E61)</f>
        <v>387</v>
      </c>
      <c r="F59" s="220">
        <f t="shared" si="14"/>
        <v>19</v>
      </c>
      <c r="G59" s="220">
        <f t="shared" si="14"/>
        <v>17</v>
      </c>
      <c r="H59" s="220">
        <f t="shared" si="14"/>
        <v>16</v>
      </c>
      <c r="I59" s="220">
        <f t="shared" si="14"/>
        <v>17</v>
      </c>
      <c r="J59" s="220">
        <f t="shared" si="14"/>
        <v>26</v>
      </c>
      <c r="K59" s="220">
        <f t="shared" si="14"/>
        <v>33</v>
      </c>
      <c r="L59" s="220">
        <f t="shared" si="14"/>
        <v>28</v>
      </c>
      <c r="M59" s="220">
        <f t="shared" si="14"/>
        <v>26</v>
      </c>
      <c r="N59" s="220">
        <f t="shared" si="14"/>
        <v>35</v>
      </c>
      <c r="O59" s="220">
        <f t="shared" si="14"/>
        <v>25</v>
      </c>
      <c r="P59" s="220">
        <f t="shared" si="14"/>
        <v>19</v>
      </c>
      <c r="Q59" s="220">
        <f t="shared" si="14"/>
        <v>42</v>
      </c>
      <c r="R59" s="220">
        <f t="shared" si="14"/>
        <v>36</v>
      </c>
      <c r="S59" s="220">
        <f t="shared" si="14"/>
        <v>19</v>
      </c>
      <c r="T59" s="220">
        <f t="shared" si="14"/>
        <v>11</v>
      </c>
      <c r="U59" s="220">
        <f t="shared" si="14"/>
        <v>5</v>
      </c>
      <c r="V59" s="220">
        <f t="shared" si="14"/>
        <v>5</v>
      </c>
      <c r="W59" s="227">
        <f t="shared" si="14"/>
        <v>7</v>
      </c>
      <c r="X59" s="220">
        <f t="shared" si="14"/>
        <v>1</v>
      </c>
      <c r="Y59" s="211">
        <f t="shared" si="14"/>
        <v>0</v>
      </c>
      <c r="Z59" s="211">
        <f t="shared" si="14"/>
        <v>0</v>
      </c>
    </row>
    <row r="60" spans="1:26" s="183" customFormat="1" ht="15" customHeight="1">
      <c r="A60" s="459"/>
      <c r="B60" s="460"/>
      <c r="C60" s="218" t="s">
        <v>97</v>
      </c>
      <c r="D60" s="219" t="s">
        <v>118</v>
      </c>
      <c r="E60" s="220">
        <f>SUM(F60:Z60)</f>
        <v>189</v>
      </c>
      <c r="F60" s="220">
        <v>11</v>
      </c>
      <c r="G60" s="220">
        <v>9</v>
      </c>
      <c r="H60" s="220">
        <v>8</v>
      </c>
      <c r="I60" s="220">
        <v>10</v>
      </c>
      <c r="J60" s="220">
        <v>12</v>
      </c>
      <c r="K60" s="220">
        <v>16</v>
      </c>
      <c r="L60" s="220">
        <v>13</v>
      </c>
      <c r="M60" s="220">
        <v>15</v>
      </c>
      <c r="N60" s="220">
        <v>15</v>
      </c>
      <c r="O60" s="220">
        <v>11</v>
      </c>
      <c r="P60" s="220">
        <v>11</v>
      </c>
      <c r="Q60" s="220">
        <v>22</v>
      </c>
      <c r="R60" s="220">
        <v>17</v>
      </c>
      <c r="S60" s="220">
        <v>10</v>
      </c>
      <c r="T60" s="220">
        <v>4</v>
      </c>
      <c r="U60" s="220">
        <v>2</v>
      </c>
      <c r="V60" s="32">
        <v>2</v>
      </c>
      <c r="W60" s="227">
        <v>1</v>
      </c>
      <c r="X60" s="211">
        <v>0</v>
      </c>
      <c r="Y60" s="211">
        <v>0</v>
      </c>
      <c r="Z60" s="211">
        <v>0</v>
      </c>
    </row>
    <row r="61" spans="1:26" ht="16.5">
      <c r="A61" s="459"/>
      <c r="B61" s="460"/>
      <c r="C61" s="218" t="s">
        <v>98</v>
      </c>
      <c r="D61" s="219" t="s">
        <v>119</v>
      </c>
      <c r="E61" s="220">
        <f>SUM(F61:Z61)</f>
        <v>198</v>
      </c>
      <c r="F61" s="220">
        <v>8</v>
      </c>
      <c r="G61" s="220">
        <v>8</v>
      </c>
      <c r="H61" s="220">
        <v>8</v>
      </c>
      <c r="I61" s="220">
        <v>7</v>
      </c>
      <c r="J61" s="220">
        <v>14</v>
      </c>
      <c r="K61" s="220">
        <v>17</v>
      </c>
      <c r="L61" s="220">
        <v>15</v>
      </c>
      <c r="M61" s="220">
        <v>11</v>
      </c>
      <c r="N61" s="220">
        <v>20</v>
      </c>
      <c r="O61" s="220">
        <v>14</v>
      </c>
      <c r="P61" s="220">
        <v>8</v>
      </c>
      <c r="Q61" s="220">
        <v>20</v>
      </c>
      <c r="R61" s="220">
        <v>19</v>
      </c>
      <c r="S61" s="220">
        <v>9</v>
      </c>
      <c r="T61" s="220">
        <v>7</v>
      </c>
      <c r="U61" s="220">
        <v>3</v>
      </c>
      <c r="V61" s="32">
        <v>3</v>
      </c>
      <c r="W61" s="227">
        <v>6</v>
      </c>
      <c r="X61" s="220">
        <v>1</v>
      </c>
      <c r="Y61" s="211">
        <v>0</v>
      </c>
      <c r="Z61" s="211">
        <v>0</v>
      </c>
    </row>
    <row r="62" spans="1:26" ht="16.5">
      <c r="A62" s="191"/>
      <c r="B62" s="229"/>
      <c r="C62" s="230"/>
      <c r="D62" s="229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1"/>
      <c r="P62" s="232"/>
      <c r="Q62" s="231"/>
      <c r="R62" s="231"/>
      <c r="S62" s="231"/>
      <c r="T62" s="231"/>
      <c r="U62" s="231"/>
      <c r="V62" s="231"/>
      <c r="W62" s="231"/>
      <c r="X62" s="231"/>
      <c r="Y62" s="231"/>
      <c r="Z62" s="231"/>
    </row>
    <row r="63" spans="1:26" ht="16.5">
      <c r="A63" s="223" t="s">
        <v>259</v>
      </c>
      <c r="B63" s="223"/>
      <c r="C63" s="212"/>
      <c r="D63" s="212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6"/>
      <c r="Q63" s="215"/>
      <c r="R63" s="215"/>
      <c r="S63" s="215"/>
      <c r="T63" s="215"/>
      <c r="U63" s="215"/>
      <c r="V63" s="215"/>
      <c r="W63" s="215"/>
      <c r="X63" s="215"/>
      <c r="Y63" s="215"/>
      <c r="Z63" s="215"/>
    </row>
  </sheetData>
  <sheetProtection selectLockedCells="1" selectUnlockedCells="1"/>
  <mergeCells count="34">
    <mergeCell ref="A35:A37"/>
    <mergeCell ref="B35:B37"/>
    <mergeCell ref="A7:A9"/>
    <mergeCell ref="B7:B9"/>
    <mergeCell ref="A27:A29"/>
    <mergeCell ref="B27:B29"/>
    <mergeCell ref="A11:A13"/>
    <mergeCell ref="B11:B13"/>
    <mergeCell ref="A2:N2"/>
    <mergeCell ref="P2:Y2"/>
    <mergeCell ref="A4:B4"/>
    <mergeCell ref="C4:D4"/>
    <mergeCell ref="A5:B5"/>
    <mergeCell ref="C5:D5"/>
    <mergeCell ref="A23:A25"/>
    <mergeCell ref="B23:B25"/>
    <mergeCell ref="A43:A45"/>
    <mergeCell ref="B43:B45"/>
    <mergeCell ref="A19:A21"/>
    <mergeCell ref="B19:B21"/>
    <mergeCell ref="A31:A33"/>
    <mergeCell ref="B31:B33"/>
    <mergeCell ref="A39:A41"/>
    <mergeCell ref="B39:B41"/>
    <mergeCell ref="A59:A61"/>
    <mergeCell ref="B59:B61"/>
    <mergeCell ref="A15:A17"/>
    <mergeCell ref="B15:B17"/>
    <mergeCell ref="A47:A49"/>
    <mergeCell ref="B47:B49"/>
    <mergeCell ref="A51:A53"/>
    <mergeCell ref="B51:B53"/>
    <mergeCell ref="A55:A57"/>
    <mergeCell ref="B55:B57"/>
  </mergeCells>
  <printOptions/>
  <pageMargins left="0.7479166666666667" right="0.7479166666666667" top="0.5902777777777778" bottom="0.30972222222222223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0"/>
  <sheetViews>
    <sheetView zoomScale="150" zoomScaleNormal="150" zoomScalePageLayoutView="0" workbookViewId="0" topLeftCell="A64">
      <selection activeCell="D73" sqref="D73"/>
    </sheetView>
  </sheetViews>
  <sheetFormatPr defaultColWidth="5.21484375" defaultRowHeight="19.5" customHeight="1"/>
  <cols>
    <col min="1" max="1" width="6.664062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10" width="5.21484375" style="236" customWidth="1"/>
    <col min="11" max="11" width="5.10546875" style="235" customWidth="1"/>
    <col min="12" max="12" width="5.21484375" style="235" customWidth="1"/>
    <col min="13" max="13" width="5.4453125" style="237" customWidth="1"/>
    <col min="14" max="14" width="5.21484375" style="235" customWidth="1"/>
    <col min="15" max="15" width="5.10546875" style="237" customWidth="1"/>
    <col min="16" max="16" width="5.10546875" style="238" customWidth="1"/>
    <col min="17" max="17" width="5.10546875" style="235" customWidth="1"/>
    <col min="18" max="18" width="5.4453125" style="235" customWidth="1"/>
    <col min="19" max="19" width="5.10546875" style="235" customWidth="1"/>
    <col min="20" max="20" width="5.4453125" style="235" customWidth="1"/>
    <col min="21" max="23" width="5.10546875" style="235" customWidth="1"/>
    <col min="24" max="25" width="5.4453125" style="235" customWidth="1"/>
    <col min="26" max="26" width="5.10546875" style="235" customWidth="1"/>
    <col min="27" max="27" width="5.10546875" style="237" customWidth="1"/>
    <col min="28" max="28" width="5.21484375" style="237" customWidth="1"/>
    <col min="29" max="16384" width="5.21484375" style="235" customWidth="1"/>
  </cols>
  <sheetData>
    <row r="1" spans="1:28" s="234" customFormat="1" ht="15.75" customHeight="1">
      <c r="A1" s="239" t="s">
        <v>269</v>
      </c>
      <c r="B1" s="239"/>
      <c r="G1" s="240"/>
      <c r="H1" s="240"/>
      <c r="I1" s="240"/>
      <c r="J1" s="240"/>
      <c r="M1" s="241"/>
      <c r="O1" s="233"/>
      <c r="P1" s="242"/>
      <c r="AA1" s="241" t="s">
        <v>270</v>
      </c>
      <c r="AB1" s="233"/>
    </row>
    <row r="2" spans="1:28" s="244" customFormat="1" ht="27.75" customHeight="1">
      <c r="A2" s="243"/>
      <c r="B2" s="498" t="s">
        <v>271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234"/>
      <c r="O2" s="234"/>
      <c r="P2" s="499" t="s">
        <v>272</v>
      </c>
      <c r="Q2" s="499"/>
      <c r="R2" s="499"/>
      <c r="S2" s="499"/>
      <c r="T2" s="499"/>
      <c r="U2" s="499"/>
      <c r="V2" s="499"/>
      <c r="W2" s="499"/>
      <c r="X2" s="499"/>
      <c r="Y2" s="499"/>
      <c r="Z2" s="499"/>
      <c r="AA2" s="243"/>
      <c r="AB2" s="243"/>
    </row>
    <row r="3" spans="1:28" s="234" customFormat="1" ht="15.75" customHeight="1">
      <c r="A3" s="233" t="s">
        <v>4</v>
      </c>
      <c r="B3" s="233"/>
      <c r="C3" s="245"/>
      <c r="D3" s="245"/>
      <c r="E3" s="245"/>
      <c r="G3" s="240"/>
      <c r="H3" s="240"/>
      <c r="I3" s="240"/>
      <c r="J3" s="240"/>
      <c r="M3" s="233"/>
      <c r="O3" s="233"/>
      <c r="P3" s="242"/>
      <c r="AA3" s="246" t="s">
        <v>273</v>
      </c>
      <c r="AB3" s="233"/>
    </row>
    <row r="4" spans="1:27" s="233" customFormat="1" ht="15" customHeight="1" hidden="1">
      <c r="A4" s="500" t="s">
        <v>6</v>
      </c>
      <c r="B4" s="500"/>
      <c r="C4" s="501" t="s">
        <v>211</v>
      </c>
      <c r="D4" s="501"/>
      <c r="E4" s="501" t="s">
        <v>274</v>
      </c>
      <c r="F4" s="502" t="s">
        <v>275</v>
      </c>
      <c r="G4" s="502"/>
      <c r="H4" s="502"/>
      <c r="I4" s="502"/>
      <c r="J4" s="502"/>
      <c r="K4" s="502"/>
      <c r="L4" s="502"/>
      <c r="M4" s="502"/>
      <c r="N4" s="502"/>
      <c r="O4" s="502"/>
      <c r="P4" s="502"/>
      <c r="Q4" s="502"/>
      <c r="R4" s="502"/>
      <c r="S4" s="502"/>
      <c r="T4" s="502"/>
      <c r="U4" s="502"/>
      <c r="V4" s="502"/>
      <c r="W4" s="502"/>
      <c r="X4" s="502"/>
      <c r="Y4" s="502"/>
      <c r="Z4" s="502"/>
      <c r="AA4" s="247"/>
    </row>
    <row r="5" spans="1:27" s="233" customFormat="1" ht="17.25" customHeight="1" hidden="1">
      <c r="A5" s="500"/>
      <c r="B5" s="500"/>
      <c r="C5" s="501"/>
      <c r="D5" s="501"/>
      <c r="E5" s="501"/>
      <c r="F5" s="495" t="s">
        <v>276</v>
      </c>
      <c r="G5" s="503" t="s">
        <v>277</v>
      </c>
      <c r="H5" s="503"/>
      <c r="I5" s="503" t="s">
        <v>278</v>
      </c>
      <c r="J5" s="503"/>
      <c r="K5" s="504" t="s">
        <v>279</v>
      </c>
      <c r="L5" s="504"/>
      <c r="M5" s="504"/>
      <c r="N5" s="504"/>
      <c r="O5" s="504"/>
      <c r="P5" s="494" t="s">
        <v>280</v>
      </c>
      <c r="Q5" s="494"/>
      <c r="R5" s="495" t="s">
        <v>281</v>
      </c>
      <c r="S5" s="495"/>
      <c r="T5" s="495" t="s">
        <v>282</v>
      </c>
      <c r="U5" s="495"/>
      <c r="V5" s="495" t="s">
        <v>283</v>
      </c>
      <c r="W5" s="495"/>
      <c r="X5" s="495" t="s">
        <v>284</v>
      </c>
      <c r="Y5" s="495"/>
      <c r="Z5" s="496" t="s">
        <v>285</v>
      </c>
      <c r="AA5" s="248" t="s">
        <v>286</v>
      </c>
    </row>
    <row r="6" spans="1:27" s="233" customFormat="1" ht="25.5" customHeight="1" hidden="1">
      <c r="A6" s="500"/>
      <c r="B6" s="500"/>
      <c r="C6" s="501"/>
      <c r="D6" s="501"/>
      <c r="E6" s="501"/>
      <c r="F6" s="501"/>
      <c r="G6" s="489" t="s">
        <v>287</v>
      </c>
      <c r="H6" s="489"/>
      <c r="I6" s="489" t="s">
        <v>288</v>
      </c>
      <c r="J6" s="489"/>
      <c r="K6" s="490" t="s">
        <v>289</v>
      </c>
      <c r="L6" s="490"/>
      <c r="M6" s="491" t="s">
        <v>290</v>
      </c>
      <c r="N6" s="491"/>
      <c r="O6" s="249" t="s">
        <v>291</v>
      </c>
      <c r="P6" s="492" t="s">
        <v>292</v>
      </c>
      <c r="Q6" s="492"/>
      <c r="R6" s="493" t="s">
        <v>293</v>
      </c>
      <c r="S6" s="493"/>
      <c r="T6" s="497" t="s">
        <v>294</v>
      </c>
      <c r="U6" s="497"/>
      <c r="V6" s="493" t="s">
        <v>295</v>
      </c>
      <c r="W6" s="493"/>
      <c r="X6" s="497" t="s">
        <v>296</v>
      </c>
      <c r="Y6" s="497"/>
      <c r="Z6" s="496"/>
      <c r="AA6" s="248" t="s">
        <v>297</v>
      </c>
    </row>
    <row r="7" spans="1:27" s="233" customFormat="1" ht="41.25" customHeight="1" hidden="1">
      <c r="A7" s="483" t="s">
        <v>234</v>
      </c>
      <c r="B7" s="483"/>
      <c r="C7" s="484" t="s">
        <v>298</v>
      </c>
      <c r="D7" s="484"/>
      <c r="E7" s="465" t="s">
        <v>299</v>
      </c>
      <c r="F7" s="495"/>
      <c r="G7" s="251" t="s">
        <v>300</v>
      </c>
      <c r="H7" s="251" t="s">
        <v>301</v>
      </c>
      <c r="I7" s="251" t="s">
        <v>300</v>
      </c>
      <c r="J7" s="251" t="s">
        <v>301</v>
      </c>
      <c r="K7" s="251" t="s">
        <v>300</v>
      </c>
      <c r="L7" s="252" t="s">
        <v>301</v>
      </c>
      <c r="M7" s="485" t="s">
        <v>302</v>
      </c>
      <c r="N7" s="485"/>
      <c r="O7" s="253" t="s">
        <v>303</v>
      </c>
      <c r="P7" s="251" t="s">
        <v>300</v>
      </c>
      <c r="Q7" s="251" t="s">
        <v>301</v>
      </c>
      <c r="R7" s="251" t="s">
        <v>300</v>
      </c>
      <c r="S7" s="251" t="s">
        <v>301</v>
      </c>
      <c r="T7" s="251" t="s">
        <v>300</v>
      </c>
      <c r="U7" s="251" t="s">
        <v>301</v>
      </c>
      <c r="V7" s="251" t="s">
        <v>300</v>
      </c>
      <c r="W7" s="251" t="s">
        <v>301</v>
      </c>
      <c r="X7" s="251" t="s">
        <v>300</v>
      </c>
      <c r="Y7" s="251" t="s">
        <v>301</v>
      </c>
      <c r="Z7" s="486" t="s">
        <v>304</v>
      </c>
      <c r="AA7" s="482" t="s">
        <v>305</v>
      </c>
    </row>
    <row r="8" spans="1:27" s="233" customFormat="1" ht="33.75" customHeight="1" hidden="1">
      <c r="A8" s="483"/>
      <c r="B8" s="483"/>
      <c r="C8" s="484"/>
      <c r="D8" s="484"/>
      <c r="E8" s="465"/>
      <c r="F8" s="250" t="s">
        <v>102</v>
      </c>
      <c r="G8" s="254" t="s">
        <v>306</v>
      </c>
      <c r="H8" s="254" t="s">
        <v>307</v>
      </c>
      <c r="I8" s="254" t="s">
        <v>306</v>
      </c>
      <c r="J8" s="254" t="s">
        <v>307</v>
      </c>
      <c r="K8" s="254" t="s">
        <v>306</v>
      </c>
      <c r="L8" s="254" t="s">
        <v>307</v>
      </c>
      <c r="M8" s="255" t="s">
        <v>308</v>
      </c>
      <c r="N8" s="256" t="s">
        <v>309</v>
      </c>
      <c r="O8" s="257" t="s">
        <v>309</v>
      </c>
      <c r="P8" s="254" t="s">
        <v>306</v>
      </c>
      <c r="Q8" s="254" t="s">
        <v>307</v>
      </c>
      <c r="R8" s="254" t="s">
        <v>306</v>
      </c>
      <c r="S8" s="254" t="s">
        <v>307</v>
      </c>
      <c r="T8" s="254" t="s">
        <v>306</v>
      </c>
      <c r="U8" s="254" t="s">
        <v>307</v>
      </c>
      <c r="V8" s="254" t="s">
        <v>306</v>
      </c>
      <c r="W8" s="254" t="s">
        <v>307</v>
      </c>
      <c r="X8" s="254" t="s">
        <v>306</v>
      </c>
      <c r="Y8" s="254" t="s">
        <v>307</v>
      </c>
      <c r="Z8" s="486"/>
      <c r="AA8" s="482"/>
    </row>
    <row r="9" spans="1:27" s="233" customFormat="1" ht="7.5" customHeight="1" hidden="1">
      <c r="A9" s="258"/>
      <c r="B9" s="259"/>
      <c r="C9" s="260"/>
      <c r="D9" s="259"/>
      <c r="G9" s="261"/>
      <c r="H9" s="261"/>
      <c r="I9" s="261"/>
      <c r="J9" s="261"/>
      <c r="K9" s="248"/>
      <c r="L9" s="248"/>
      <c r="M9" s="261"/>
      <c r="N9" s="261"/>
      <c r="O9" s="248"/>
      <c r="P9" s="262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</row>
    <row r="10" spans="1:27" ht="24" customHeight="1" hidden="1">
      <c r="A10" s="461" t="s">
        <v>310</v>
      </c>
      <c r="B10" s="453">
        <v>2001</v>
      </c>
      <c r="C10" s="264" t="s">
        <v>86</v>
      </c>
      <c r="D10" s="265" t="s">
        <v>102</v>
      </c>
      <c r="E10" s="266">
        <f aca="true" t="shared" si="0" ref="E10:E21">SUM(F10,AA10)</f>
        <v>2634</v>
      </c>
      <c r="F10" s="266">
        <f aca="true" t="shared" si="1" ref="F10:AA10">SUM(F11:F12)</f>
        <v>2608</v>
      </c>
      <c r="G10" s="267">
        <f t="shared" si="1"/>
        <v>2</v>
      </c>
      <c r="H10" s="267">
        <f t="shared" si="1"/>
        <v>2</v>
      </c>
      <c r="I10" s="267">
        <f t="shared" si="1"/>
        <v>58</v>
      </c>
      <c r="J10" s="267">
        <f t="shared" si="1"/>
        <v>32</v>
      </c>
      <c r="K10" s="267">
        <f t="shared" si="1"/>
        <v>36</v>
      </c>
      <c r="L10" s="267">
        <f t="shared" si="1"/>
        <v>25</v>
      </c>
      <c r="M10" s="267">
        <f t="shared" si="1"/>
        <v>22</v>
      </c>
      <c r="N10" s="267">
        <f t="shared" si="1"/>
        <v>3</v>
      </c>
      <c r="O10" s="267">
        <f t="shared" si="1"/>
        <v>10</v>
      </c>
      <c r="P10" s="267">
        <f t="shared" si="1"/>
        <v>161</v>
      </c>
      <c r="Q10" s="267">
        <f t="shared" si="1"/>
        <v>77</v>
      </c>
      <c r="R10" s="267">
        <f t="shared" si="1"/>
        <v>416</v>
      </c>
      <c r="S10" s="267">
        <f t="shared" si="1"/>
        <v>135</v>
      </c>
      <c r="T10" s="267">
        <f t="shared" si="1"/>
        <v>461</v>
      </c>
      <c r="U10" s="267">
        <f t="shared" si="1"/>
        <v>204</v>
      </c>
      <c r="V10" s="267">
        <f t="shared" si="1"/>
        <v>12</v>
      </c>
      <c r="W10" s="267">
        <f t="shared" si="1"/>
        <v>0</v>
      </c>
      <c r="X10" s="267">
        <f t="shared" si="1"/>
        <v>691</v>
      </c>
      <c r="Y10" s="267">
        <f t="shared" si="1"/>
        <v>254</v>
      </c>
      <c r="Z10" s="267">
        <f t="shared" si="1"/>
        <v>7</v>
      </c>
      <c r="AA10" s="267">
        <f t="shared" si="1"/>
        <v>26</v>
      </c>
    </row>
    <row r="11" spans="1:27" ht="24" customHeight="1" hidden="1">
      <c r="A11" s="461"/>
      <c r="B11" s="453"/>
      <c r="C11" s="264" t="s">
        <v>97</v>
      </c>
      <c r="D11" s="265" t="s">
        <v>118</v>
      </c>
      <c r="E11" s="266">
        <f t="shared" si="0"/>
        <v>1421</v>
      </c>
      <c r="F11" s="266">
        <f>SUM(G11:Z11)</f>
        <v>1414</v>
      </c>
      <c r="G11" s="267">
        <v>1</v>
      </c>
      <c r="H11" s="267">
        <v>2</v>
      </c>
      <c r="I11" s="267">
        <v>41</v>
      </c>
      <c r="J11" s="267">
        <v>19</v>
      </c>
      <c r="K11" s="267">
        <v>24</v>
      </c>
      <c r="L11" s="267">
        <v>11</v>
      </c>
      <c r="M11" s="267">
        <v>10</v>
      </c>
      <c r="N11" s="267">
        <v>0</v>
      </c>
      <c r="O11" s="267">
        <v>1</v>
      </c>
      <c r="P11" s="267">
        <v>96</v>
      </c>
      <c r="Q11" s="267">
        <v>57</v>
      </c>
      <c r="R11" s="267">
        <v>246</v>
      </c>
      <c r="S11" s="267">
        <v>86</v>
      </c>
      <c r="T11" s="267">
        <v>250</v>
      </c>
      <c r="U11" s="267">
        <v>141</v>
      </c>
      <c r="V11" s="267">
        <v>12</v>
      </c>
      <c r="W11" s="267">
        <v>0</v>
      </c>
      <c r="X11" s="267">
        <v>305</v>
      </c>
      <c r="Y11" s="267">
        <v>105</v>
      </c>
      <c r="Z11" s="267">
        <v>7</v>
      </c>
      <c r="AA11" s="267">
        <v>7</v>
      </c>
    </row>
    <row r="12" spans="1:27" ht="24" customHeight="1" hidden="1">
      <c r="A12" s="461"/>
      <c r="B12" s="453"/>
      <c r="C12" s="268" t="s">
        <v>98</v>
      </c>
      <c r="D12" s="269" t="s">
        <v>119</v>
      </c>
      <c r="E12" s="266">
        <f t="shared" si="0"/>
        <v>1213</v>
      </c>
      <c r="F12" s="266">
        <f>SUM(G12:Z12)</f>
        <v>1194</v>
      </c>
      <c r="G12" s="267">
        <v>1</v>
      </c>
      <c r="H12" s="267">
        <v>0</v>
      </c>
      <c r="I12" s="267">
        <v>17</v>
      </c>
      <c r="J12" s="267">
        <v>13</v>
      </c>
      <c r="K12" s="267">
        <v>12</v>
      </c>
      <c r="L12" s="267">
        <v>14</v>
      </c>
      <c r="M12" s="267">
        <v>12</v>
      </c>
      <c r="N12" s="267">
        <v>3</v>
      </c>
      <c r="O12" s="267">
        <v>9</v>
      </c>
      <c r="P12" s="267">
        <v>65</v>
      </c>
      <c r="Q12" s="267">
        <v>20</v>
      </c>
      <c r="R12" s="267">
        <v>170</v>
      </c>
      <c r="S12" s="267">
        <v>49</v>
      </c>
      <c r="T12" s="267">
        <v>211</v>
      </c>
      <c r="U12" s="267">
        <v>63</v>
      </c>
      <c r="V12" s="267">
        <v>0</v>
      </c>
      <c r="W12" s="267">
        <v>0</v>
      </c>
      <c r="X12" s="267">
        <v>386</v>
      </c>
      <c r="Y12" s="267">
        <v>149</v>
      </c>
      <c r="Z12" s="267">
        <v>0</v>
      </c>
      <c r="AA12" s="267">
        <v>19</v>
      </c>
    </row>
    <row r="13" spans="1:27" ht="24" customHeight="1" hidden="1">
      <c r="A13" s="461" t="s">
        <v>311</v>
      </c>
      <c r="B13" s="453">
        <v>2002</v>
      </c>
      <c r="C13" s="264" t="s">
        <v>86</v>
      </c>
      <c r="D13" s="265" t="s">
        <v>102</v>
      </c>
      <c r="E13" s="266">
        <f t="shared" si="0"/>
        <v>2683</v>
      </c>
      <c r="F13" s="266">
        <f aca="true" t="shared" si="2" ref="F13:AA13">SUM(F14:F15)</f>
        <v>2659</v>
      </c>
      <c r="G13" s="267">
        <f t="shared" si="2"/>
        <v>3</v>
      </c>
      <c r="H13" s="267">
        <f t="shared" si="2"/>
        <v>2</v>
      </c>
      <c r="I13" s="267">
        <f t="shared" si="2"/>
        <v>62</v>
      </c>
      <c r="J13" s="267">
        <f t="shared" si="2"/>
        <v>41</v>
      </c>
      <c r="K13" s="267">
        <f t="shared" si="2"/>
        <v>42</v>
      </c>
      <c r="L13" s="267">
        <f t="shared" si="2"/>
        <v>31</v>
      </c>
      <c r="M13" s="267">
        <f t="shared" si="2"/>
        <v>30</v>
      </c>
      <c r="N13" s="267">
        <f t="shared" si="2"/>
        <v>5</v>
      </c>
      <c r="O13" s="267">
        <f t="shared" si="2"/>
        <v>18</v>
      </c>
      <c r="P13" s="267">
        <f t="shared" si="2"/>
        <v>162</v>
      </c>
      <c r="Q13" s="267">
        <f t="shared" si="2"/>
        <v>80</v>
      </c>
      <c r="R13" s="267">
        <f t="shared" si="2"/>
        <v>431</v>
      </c>
      <c r="S13" s="267">
        <f t="shared" si="2"/>
        <v>170</v>
      </c>
      <c r="T13" s="267">
        <f t="shared" si="2"/>
        <v>448</v>
      </c>
      <c r="U13" s="267">
        <f t="shared" si="2"/>
        <v>189</v>
      </c>
      <c r="V13" s="267">
        <f t="shared" si="2"/>
        <v>12</v>
      </c>
      <c r="W13" s="267">
        <f t="shared" si="2"/>
        <v>0</v>
      </c>
      <c r="X13" s="267">
        <f t="shared" si="2"/>
        <v>685</v>
      </c>
      <c r="Y13" s="267">
        <f t="shared" si="2"/>
        <v>240</v>
      </c>
      <c r="Z13" s="267">
        <f t="shared" si="2"/>
        <v>8</v>
      </c>
      <c r="AA13" s="267">
        <f t="shared" si="2"/>
        <v>24</v>
      </c>
    </row>
    <row r="14" spans="1:27" ht="24" customHeight="1" hidden="1">
      <c r="A14" s="461"/>
      <c r="B14" s="453"/>
      <c r="C14" s="264" t="s">
        <v>97</v>
      </c>
      <c r="D14" s="265" t="s">
        <v>118</v>
      </c>
      <c r="E14" s="266">
        <f t="shared" si="0"/>
        <v>1438</v>
      </c>
      <c r="F14" s="266">
        <f>SUM(G14:Z14)</f>
        <v>1431</v>
      </c>
      <c r="G14" s="267">
        <v>2</v>
      </c>
      <c r="H14" s="267">
        <v>2</v>
      </c>
      <c r="I14" s="267">
        <v>42</v>
      </c>
      <c r="J14" s="267">
        <v>22</v>
      </c>
      <c r="K14" s="267">
        <v>29</v>
      </c>
      <c r="L14" s="267">
        <v>10</v>
      </c>
      <c r="M14" s="267">
        <v>10</v>
      </c>
      <c r="N14" s="267">
        <v>1</v>
      </c>
      <c r="O14" s="267">
        <v>2</v>
      </c>
      <c r="P14" s="267">
        <v>97</v>
      </c>
      <c r="Q14" s="267">
        <v>58</v>
      </c>
      <c r="R14" s="267">
        <v>260</v>
      </c>
      <c r="S14" s="267">
        <v>107</v>
      </c>
      <c r="T14" s="267">
        <v>235</v>
      </c>
      <c r="U14" s="267">
        <v>132</v>
      </c>
      <c r="V14" s="267">
        <v>12</v>
      </c>
      <c r="W14" s="267">
        <v>0</v>
      </c>
      <c r="X14" s="267">
        <v>303</v>
      </c>
      <c r="Y14" s="267">
        <v>100</v>
      </c>
      <c r="Z14" s="267">
        <v>7</v>
      </c>
      <c r="AA14" s="267">
        <v>7</v>
      </c>
    </row>
    <row r="15" spans="1:27" ht="24" customHeight="1" hidden="1">
      <c r="A15" s="461"/>
      <c r="B15" s="453"/>
      <c r="C15" s="264" t="s">
        <v>98</v>
      </c>
      <c r="D15" s="269" t="s">
        <v>119</v>
      </c>
      <c r="E15" s="266">
        <f t="shared" si="0"/>
        <v>1245</v>
      </c>
      <c r="F15" s="266">
        <f>SUM(G15:Z15)</f>
        <v>1228</v>
      </c>
      <c r="G15" s="267">
        <v>1</v>
      </c>
      <c r="H15" s="267">
        <v>0</v>
      </c>
      <c r="I15" s="267">
        <v>20</v>
      </c>
      <c r="J15" s="267">
        <v>19</v>
      </c>
      <c r="K15" s="267">
        <v>13</v>
      </c>
      <c r="L15" s="267">
        <v>21</v>
      </c>
      <c r="M15" s="267">
        <v>20</v>
      </c>
      <c r="N15" s="267">
        <v>4</v>
      </c>
      <c r="O15" s="267">
        <v>16</v>
      </c>
      <c r="P15" s="267">
        <v>65</v>
      </c>
      <c r="Q15" s="267">
        <v>22</v>
      </c>
      <c r="R15" s="267">
        <v>171</v>
      </c>
      <c r="S15" s="267">
        <v>63</v>
      </c>
      <c r="T15" s="267">
        <v>213</v>
      </c>
      <c r="U15" s="267">
        <v>57</v>
      </c>
      <c r="V15" s="267">
        <v>0</v>
      </c>
      <c r="W15" s="267">
        <v>0</v>
      </c>
      <c r="X15" s="267">
        <v>382</v>
      </c>
      <c r="Y15" s="267">
        <v>140</v>
      </c>
      <c r="Z15" s="267">
        <v>1</v>
      </c>
      <c r="AA15" s="267">
        <v>17</v>
      </c>
    </row>
    <row r="16" spans="1:27" ht="24" customHeight="1" hidden="1">
      <c r="A16" s="461" t="s">
        <v>312</v>
      </c>
      <c r="B16" s="453">
        <v>2003</v>
      </c>
      <c r="C16" s="264" t="s">
        <v>86</v>
      </c>
      <c r="D16" s="265" t="s">
        <v>102</v>
      </c>
      <c r="E16" s="266">
        <f t="shared" si="0"/>
        <v>2654</v>
      </c>
      <c r="F16" s="266">
        <f aca="true" t="shared" si="3" ref="F16:AA16">SUM(F17:F18)</f>
        <v>2641</v>
      </c>
      <c r="G16" s="266">
        <f t="shared" si="3"/>
        <v>6</v>
      </c>
      <c r="H16" s="266">
        <f t="shared" si="3"/>
        <v>4</v>
      </c>
      <c r="I16" s="266">
        <f t="shared" si="3"/>
        <v>79</v>
      </c>
      <c r="J16" s="266">
        <f t="shared" si="3"/>
        <v>54</v>
      </c>
      <c r="K16" s="266">
        <f t="shared" si="3"/>
        <v>44</v>
      </c>
      <c r="L16" s="266">
        <f t="shared" si="3"/>
        <v>31</v>
      </c>
      <c r="M16" s="266">
        <f t="shared" si="3"/>
        <v>65</v>
      </c>
      <c r="N16" s="266">
        <f t="shared" si="3"/>
        <v>4</v>
      </c>
      <c r="O16" s="266">
        <f t="shared" si="3"/>
        <v>21</v>
      </c>
      <c r="P16" s="266">
        <f t="shared" si="3"/>
        <v>156</v>
      </c>
      <c r="Q16" s="266">
        <f t="shared" si="3"/>
        <v>70</v>
      </c>
      <c r="R16" s="266">
        <f t="shared" si="3"/>
        <v>518</v>
      </c>
      <c r="S16" s="266">
        <f t="shared" si="3"/>
        <v>161</v>
      </c>
      <c r="T16" s="266">
        <f t="shared" si="3"/>
        <v>453</v>
      </c>
      <c r="U16" s="266">
        <f t="shared" si="3"/>
        <v>115</v>
      </c>
      <c r="V16" s="266">
        <f t="shared" si="3"/>
        <v>10</v>
      </c>
      <c r="W16" s="266">
        <f t="shared" si="3"/>
        <v>0</v>
      </c>
      <c r="X16" s="266">
        <f t="shared" si="3"/>
        <v>718</v>
      </c>
      <c r="Y16" s="266">
        <f t="shared" si="3"/>
        <v>126</v>
      </c>
      <c r="Z16" s="266">
        <f t="shared" si="3"/>
        <v>6</v>
      </c>
      <c r="AA16" s="266">
        <f t="shared" si="3"/>
        <v>13</v>
      </c>
    </row>
    <row r="17" spans="1:27" ht="24" customHeight="1" hidden="1">
      <c r="A17" s="461"/>
      <c r="B17" s="453"/>
      <c r="C17" s="264" t="s">
        <v>97</v>
      </c>
      <c r="D17" s="265" t="s">
        <v>118</v>
      </c>
      <c r="E17" s="266">
        <f t="shared" si="0"/>
        <v>1401</v>
      </c>
      <c r="F17" s="266">
        <f>SUM(G17:Z17)</f>
        <v>1399</v>
      </c>
      <c r="G17" s="267">
        <v>5</v>
      </c>
      <c r="H17" s="267">
        <v>2</v>
      </c>
      <c r="I17" s="267">
        <v>53</v>
      </c>
      <c r="J17" s="267">
        <v>27</v>
      </c>
      <c r="K17" s="267">
        <v>29</v>
      </c>
      <c r="L17" s="267">
        <v>11</v>
      </c>
      <c r="M17" s="267">
        <v>29</v>
      </c>
      <c r="N17" s="267">
        <v>2</v>
      </c>
      <c r="O17" s="267">
        <v>1</v>
      </c>
      <c r="P17" s="267">
        <v>94</v>
      </c>
      <c r="Q17" s="267">
        <v>50</v>
      </c>
      <c r="R17" s="267">
        <v>329</v>
      </c>
      <c r="S17" s="267">
        <v>92</v>
      </c>
      <c r="T17" s="267">
        <v>225</v>
      </c>
      <c r="U17" s="267">
        <v>81</v>
      </c>
      <c r="V17" s="267">
        <v>10</v>
      </c>
      <c r="W17" s="267">
        <v>0</v>
      </c>
      <c r="X17" s="267">
        <v>310</v>
      </c>
      <c r="Y17" s="267">
        <v>44</v>
      </c>
      <c r="Z17" s="267">
        <v>5</v>
      </c>
      <c r="AA17" s="267">
        <v>2</v>
      </c>
    </row>
    <row r="18" spans="1:27" s="237" customFormat="1" ht="24" customHeight="1" hidden="1">
      <c r="A18" s="461"/>
      <c r="B18" s="453"/>
      <c r="C18" s="264" t="s">
        <v>98</v>
      </c>
      <c r="D18" s="269" t="s">
        <v>119</v>
      </c>
      <c r="E18" s="266">
        <f t="shared" si="0"/>
        <v>1253</v>
      </c>
      <c r="F18" s="266">
        <f>SUM(G18:Z18)</f>
        <v>1242</v>
      </c>
      <c r="G18" s="267">
        <v>1</v>
      </c>
      <c r="H18" s="267">
        <v>2</v>
      </c>
      <c r="I18" s="267">
        <v>26</v>
      </c>
      <c r="J18" s="267">
        <v>27</v>
      </c>
      <c r="K18" s="267">
        <v>15</v>
      </c>
      <c r="L18" s="267">
        <v>20</v>
      </c>
      <c r="M18" s="267">
        <v>36</v>
      </c>
      <c r="N18" s="267">
        <v>2</v>
      </c>
      <c r="O18" s="267">
        <v>20</v>
      </c>
      <c r="P18" s="267">
        <v>62</v>
      </c>
      <c r="Q18" s="267">
        <v>20</v>
      </c>
      <c r="R18" s="267">
        <v>189</v>
      </c>
      <c r="S18" s="267">
        <v>69</v>
      </c>
      <c r="T18" s="267">
        <v>228</v>
      </c>
      <c r="U18" s="267">
        <v>34</v>
      </c>
      <c r="V18" s="267">
        <v>0</v>
      </c>
      <c r="W18" s="267">
        <v>0</v>
      </c>
      <c r="X18" s="267">
        <v>408</v>
      </c>
      <c r="Y18" s="267">
        <v>82</v>
      </c>
      <c r="Z18" s="267">
        <v>1</v>
      </c>
      <c r="AA18" s="267">
        <v>11</v>
      </c>
    </row>
    <row r="19" spans="1:27" ht="24" customHeight="1" hidden="1">
      <c r="A19" s="461" t="s">
        <v>313</v>
      </c>
      <c r="B19" s="453">
        <v>2004</v>
      </c>
      <c r="C19" s="264" t="s">
        <v>86</v>
      </c>
      <c r="D19" s="265" t="s">
        <v>102</v>
      </c>
      <c r="E19" s="266">
        <f t="shared" si="0"/>
        <v>2678</v>
      </c>
      <c r="F19" s="266">
        <f aca="true" t="shared" si="4" ref="F19:AA19">SUM(F20:F21)</f>
        <v>2666</v>
      </c>
      <c r="G19" s="266">
        <f t="shared" si="4"/>
        <v>7</v>
      </c>
      <c r="H19" s="266">
        <f t="shared" si="4"/>
        <v>4</v>
      </c>
      <c r="I19" s="266">
        <f t="shared" si="4"/>
        <v>80</v>
      </c>
      <c r="J19" s="266">
        <f t="shared" si="4"/>
        <v>67</v>
      </c>
      <c r="K19" s="266">
        <f t="shared" si="4"/>
        <v>45</v>
      </c>
      <c r="L19" s="266">
        <f t="shared" si="4"/>
        <v>35</v>
      </c>
      <c r="M19" s="266">
        <f t="shared" si="4"/>
        <v>66</v>
      </c>
      <c r="N19" s="266">
        <f t="shared" si="4"/>
        <v>4</v>
      </c>
      <c r="O19" s="266">
        <f t="shared" si="4"/>
        <v>26</v>
      </c>
      <c r="P19" s="266">
        <f t="shared" si="4"/>
        <v>157</v>
      </c>
      <c r="Q19" s="266">
        <f t="shared" si="4"/>
        <v>79</v>
      </c>
      <c r="R19" s="266">
        <f t="shared" si="4"/>
        <v>510</v>
      </c>
      <c r="S19" s="266">
        <f t="shared" si="4"/>
        <v>159</v>
      </c>
      <c r="T19" s="266">
        <f t="shared" si="4"/>
        <v>464</v>
      </c>
      <c r="U19" s="266">
        <f t="shared" si="4"/>
        <v>135</v>
      </c>
      <c r="V19" s="266">
        <f t="shared" si="4"/>
        <v>10</v>
      </c>
      <c r="W19" s="266">
        <f t="shared" si="4"/>
        <v>0</v>
      </c>
      <c r="X19" s="266">
        <f t="shared" si="4"/>
        <v>700</v>
      </c>
      <c r="Y19" s="266">
        <f t="shared" si="4"/>
        <v>113</v>
      </c>
      <c r="Z19" s="266">
        <f t="shared" si="4"/>
        <v>5</v>
      </c>
      <c r="AA19" s="266">
        <f t="shared" si="4"/>
        <v>12</v>
      </c>
    </row>
    <row r="20" spans="1:27" ht="24" customHeight="1" hidden="1">
      <c r="A20" s="461"/>
      <c r="B20" s="453"/>
      <c r="C20" s="264" t="s">
        <v>97</v>
      </c>
      <c r="D20" s="265" t="s">
        <v>118</v>
      </c>
      <c r="E20" s="266">
        <f t="shared" si="0"/>
        <v>1414</v>
      </c>
      <c r="F20" s="266">
        <f>SUM(G20:Z20)</f>
        <v>1412</v>
      </c>
      <c r="G20" s="267">
        <v>6</v>
      </c>
      <c r="H20" s="267">
        <v>3</v>
      </c>
      <c r="I20" s="267">
        <v>55</v>
      </c>
      <c r="J20" s="267">
        <v>34</v>
      </c>
      <c r="K20" s="267">
        <v>33</v>
      </c>
      <c r="L20" s="267">
        <v>14</v>
      </c>
      <c r="M20" s="267">
        <v>28</v>
      </c>
      <c r="N20" s="267">
        <v>2</v>
      </c>
      <c r="O20" s="267">
        <v>1</v>
      </c>
      <c r="P20" s="267">
        <v>95</v>
      </c>
      <c r="Q20" s="267">
        <v>51</v>
      </c>
      <c r="R20" s="267">
        <v>323</v>
      </c>
      <c r="S20" s="267">
        <v>93</v>
      </c>
      <c r="T20" s="267">
        <v>230</v>
      </c>
      <c r="U20" s="267">
        <v>89</v>
      </c>
      <c r="V20" s="267">
        <v>10</v>
      </c>
      <c r="W20" s="267">
        <v>0</v>
      </c>
      <c r="X20" s="267">
        <v>299</v>
      </c>
      <c r="Y20" s="267">
        <v>42</v>
      </c>
      <c r="Z20" s="267">
        <v>4</v>
      </c>
      <c r="AA20" s="267">
        <v>2</v>
      </c>
    </row>
    <row r="21" spans="1:27" s="237" customFormat="1" ht="24" customHeight="1" hidden="1">
      <c r="A21" s="461"/>
      <c r="B21" s="453"/>
      <c r="C21" s="264" t="s">
        <v>98</v>
      </c>
      <c r="D21" s="269" t="s">
        <v>119</v>
      </c>
      <c r="E21" s="266">
        <f t="shared" si="0"/>
        <v>1264</v>
      </c>
      <c r="F21" s="266">
        <f>SUM(G21:Z21)</f>
        <v>1254</v>
      </c>
      <c r="G21" s="267">
        <v>1</v>
      </c>
      <c r="H21" s="267">
        <v>1</v>
      </c>
      <c r="I21" s="267">
        <v>25</v>
      </c>
      <c r="J21" s="267">
        <v>33</v>
      </c>
      <c r="K21" s="267">
        <v>12</v>
      </c>
      <c r="L21" s="267">
        <v>21</v>
      </c>
      <c r="M21" s="267">
        <v>38</v>
      </c>
      <c r="N21" s="267">
        <v>2</v>
      </c>
      <c r="O21" s="267">
        <v>25</v>
      </c>
      <c r="P21" s="267">
        <v>62</v>
      </c>
      <c r="Q21" s="267">
        <v>28</v>
      </c>
      <c r="R21" s="267">
        <v>187</v>
      </c>
      <c r="S21" s="267">
        <v>66</v>
      </c>
      <c r="T21" s="267">
        <v>234</v>
      </c>
      <c r="U21" s="267">
        <v>46</v>
      </c>
      <c r="V21" s="267">
        <v>0</v>
      </c>
      <c r="W21" s="267">
        <v>0</v>
      </c>
      <c r="X21" s="267">
        <v>401</v>
      </c>
      <c r="Y21" s="267">
        <v>71</v>
      </c>
      <c r="Z21" s="267">
        <v>1</v>
      </c>
      <c r="AA21" s="267">
        <v>10</v>
      </c>
    </row>
    <row r="22" spans="1:27" ht="24" customHeight="1" hidden="1">
      <c r="A22" s="461" t="s">
        <v>314</v>
      </c>
      <c r="B22" s="453">
        <v>2005</v>
      </c>
      <c r="C22" s="264" t="s">
        <v>86</v>
      </c>
      <c r="D22" s="265" t="s">
        <v>102</v>
      </c>
      <c r="E22" s="266">
        <f aca="true" t="shared" si="5" ref="E22:AA22">SUM(E23:E24)</f>
        <v>2727</v>
      </c>
      <c r="F22" s="266">
        <f t="shared" si="5"/>
        <v>2716</v>
      </c>
      <c r="G22" s="267">
        <f t="shared" si="5"/>
        <v>9</v>
      </c>
      <c r="H22" s="267">
        <f t="shared" si="5"/>
        <v>5</v>
      </c>
      <c r="I22" s="267">
        <f t="shared" si="5"/>
        <v>91</v>
      </c>
      <c r="J22" s="267">
        <f t="shared" si="5"/>
        <v>74</v>
      </c>
      <c r="K22" s="267">
        <f t="shared" si="5"/>
        <v>57</v>
      </c>
      <c r="L22" s="267">
        <f t="shared" si="5"/>
        <v>37</v>
      </c>
      <c r="M22" s="267">
        <f t="shared" si="5"/>
        <v>65</v>
      </c>
      <c r="N22" s="267">
        <f t="shared" si="5"/>
        <v>4</v>
      </c>
      <c r="O22" s="267">
        <f t="shared" si="5"/>
        <v>36</v>
      </c>
      <c r="P22" s="267">
        <f t="shared" si="5"/>
        <v>163</v>
      </c>
      <c r="Q22" s="267">
        <f t="shared" si="5"/>
        <v>87</v>
      </c>
      <c r="R22" s="267">
        <f t="shared" si="5"/>
        <v>535</v>
      </c>
      <c r="S22" s="267">
        <f t="shared" si="5"/>
        <v>167</v>
      </c>
      <c r="T22" s="267">
        <f t="shared" si="5"/>
        <v>458</v>
      </c>
      <c r="U22" s="267">
        <f t="shared" si="5"/>
        <v>113</v>
      </c>
      <c r="V22" s="267">
        <f t="shared" si="5"/>
        <v>10</v>
      </c>
      <c r="W22" s="267">
        <f t="shared" si="5"/>
        <v>0</v>
      </c>
      <c r="X22" s="267">
        <f t="shared" si="5"/>
        <v>691</v>
      </c>
      <c r="Y22" s="267">
        <f t="shared" si="5"/>
        <v>110</v>
      </c>
      <c r="Z22" s="267">
        <f t="shared" si="5"/>
        <v>4</v>
      </c>
      <c r="AA22" s="267">
        <f t="shared" si="5"/>
        <v>11</v>
      </c>
    </row>
    <row r="23" spans="1:27" ht="24" customHeight="1" hidden="1">
      <c r="A23" s="461"/>
      <c r="B23" s="453"/>
      <c r="C23" s="264" t="s">
        <v>97</v>
      </c>
      <c r="D23" s="265" t="s">
        <v>118</v>
      </c>
      <c r="E23" s="266">
        <f>SUM(F23,AA23)</f>
        <v>1430</v>
      </c>
      <c r="F23" s="266">
        <f>SUM(G23:Z23)</f>
        <v>1429</v>
      </c>
      <c r="G23" s="267">
        <v>7</v>
      </c>
      <c r="H23" s="267">
        <v>4</v>
      </c>
      <c r="I23" s="267">
        <v>53</v>
      </c>
      <c r="J23" s="267">
        <v>41</v>
      </c>
      <c r="K23" s="267">
        <v>34</v>
      </c>
      <c r="L23" s="267">
        <v>13</v>
      </c>
      <c r="M23" s="267">
        <v>28</v>
      </c>
      <c r="N23" s="267">
        <v>2</v>
      </c>
      <c r="O23" s="267">
        <v>1</v>
      </c>
      <c r="P23" s="267">
        <v>97</v>
      </c>
      <c r="Q23" s="267">
        <v>56</v>
      </c>
      <c r="R23" s="267">
        <v>337</v>
      </c>
      <c r="S23" s="267">
        <v>100</v>
      </c>
      <c r="T23" s="267">
        <v>233</v>
      </c>
      <c r="U23" s="267">
        <v>79</v>
      </c>
      <c r="V23" s="267">
        <v>10</v>
      </c>
      <c r="W23" s="267">
        <v>0</v>
      </c>
      <c r="X23" s="267">
        <v>292</v>
      </c>
      <c r="Y23" s="267">
        <v>39</v>
      </c>
      <c r="Z23" s="267">
        <v>3</v>
      </c>
      <c r="AA23" s="267">
        <v>1</v>
      </c>
    </row>
    <row r="24" spans="1:27" ht="24" customHeight="1" hidden="1">
      <c r="A24" s="461"/>
      <c r="B24" s="453"/>
      <c r="C24" s="268" t="s">
        <v>98</v>
      </c>
      <c r="D24" s="269" t="s">
        <v>119</v>
      </c>
      <c r="E24" s="266">
        <f>SUM(F24,AA24)</f>
        <v>1297</v>
      </c>
      <c r="F24" s="266">
        <f>SUM(G24:Z24)</f>
        <v>1287</v>
      </c>
      <c r="G24" s="267">
        <v>2</v>
      </c>
      <c r="H24" s="267">
        <v>1</v>
      </c>
      <c r="I24" s="267">
        <v>38</v>
      </c>
      <c r="J24" s="267">
        <v>33</v>
      </c>
      <c r="K24" s="267">
        <v>23</v>
      </c>
      <c r="L24" s="267">
        <v>24</v>
      </c>
      <c r="M24" s="267">
        <v>37</v>
      </c>
      <c r="N24" s="267">
        <v>2</v>
      </c>
      <c r="O24" s="267">
        <v>35</v>
      </c>
      <c r="P24" s="267">
        <v>66</v>
      </c>
      <c r="Q24" s="267">
        <v>31</v>
      </c>
      <c r="R24" s="267">
        <v>198</v>
      </c>
      <c r="S24" s="267">
        <v>67</v>
      </c>
      <c r="T24" s="267">
        <v>225</v>
      </c>
      <c r="U24" s="267">
        <v>34</v>
      </c>
      <c r="V24" s="267">
        <v>0</v>
      </c>
      <c r="W24" s="267">
        <v>0</v>
      </c>
      <c r="X24" s="267">
        <v>399</v>
      </c>
      <c r="Y24" s="267">
        <v>71</v>
      </c>
      <c r="Z24" s="267">
        <v>1</v>
      </c>
      <c r="AA24" s="267">
        <v>10</v>
      </c>
    </row>
    <row r="25" spans="1:29" s="233" customFormat="1" ht="15" customHeight="1">
      <c r="A25" s="487" t="s">
        <v>6</v>
      </c>
      <c r="B25" s="487"/>
      <c r="C25" s="467" t="s">
        <v>211</v>
      </c>
      <c r="D25" s="467"/>
      <c r="E25" s="467" t="s">
        <v>274</v>
      </c>
      <c r="F25" s="468" t="s">
        <v>315</v>
      </c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247"/>
    </row>
    <row r="26" spans="1:29" s="233" customFormat="1" ht="22.5" customHeight="1">
      <c r="A26" s="487"/>
      <c r="B26" s="487"/>
      <c r="C26" s="467"/>
      <c r="D26" s="467"/>
      <c r="E26" s="467"/>
      <c r="F26" s="469" t="s">
        <v>276</v>
      </c>
      <c r="G26" s="469" t="s">
        <v>316</v>
      </c>
      <c r="H26" s="469"/>
      <c r="I26" s="476" t="s">
        <v>317</v>
      </c>
      <c r="J26" s="476"/>
      <c r="K26" s="477" t="s">
        <v>318</v>
      </c>
      <c r="L26" s="477"/>
      <c r="M26" s="474" t="s">
        <v>279</v>
      </c>
      <c r="N26" s="474"/>
      <c r="O26" s="474"/>
      <c r="P26" s="474"/>
      <c r="Q26" s="474"/>
      <c r="R26" s="475" t="s">
        <v>280</v>
      </c>
      <c r="S26" s="475"/>
      <c r="T26" s="469" t="s">
        <v>281</v>
      </c>
      <c r="U26" s="469"/>
      <c r="V26" s="469" t="s">
        <v>282</v>
      </c>
      <c r="W26" s="469"/>
      <c r="X26" s="469" t="s">
        <v>283</v>
      </c>
      <c r="Y26" s="469"/>
      <c r="Z26" s="469" t="s">
        <v>284</v>
      </c>
      <c r="AA26" s="469"/>
      <c r="AB26" s="478" t="s">
        <v>319</v>
      </c>
      <c r="AC26" s="271" t="s">
        <v>286</v>
      </c>
    </row>
    <row r="27" spans="1:29" s="233" customFormat="1" ht="21" customHeight="1">
      <c r="A27" s="487"/>
      <c r="B27" s="487"/>
      <c r="C27" s="467"/>
      <c r="D27" s="467"/>
      <c r="E27" s="467"/>
      <c r="F27" s="467"/>
      <c r="G27" s="471" t="s">
        <v>320</v>
      </c>
      <c r="H27" s="471"/>
      <c r="I27" s="472" t="s">
        <v>321</v>
      </c>
      <c r="J27" s="472"/>
      <c r="K27" s="472" t="s">
        <v>288</v>
      </c>
      <c r="L27" s="472"/>
      <c r="M27" s="473" t="s">
        <v>289</v>
      </c>
      <c r="N27" s="473"/>
      <c r="O27" s="481" t="s">
        <v>322</v>
      </c>
      <c r="P27" s="481"/>
      <c r="Q27" s="272" t="s">
        <v>291</v>
      </c>
      <c r="R27" s="488" t="s">
        <v>292</v>
      </c>
      <c r="S27" s="488"/>
      <c r="T27" s="479" t="s">
        <v>293</v>
      </c>
      <c r="U27" s="479"/>
      <c r="V27" s="480" t="s">
        <v>294</v>
      </c>
      <c r="W27" s="480"/>
      <c r="X27" s="479" t="s">
        <v>295</v>
      </c>
      <c r="Y27" s="479"/>
      <c r="Z27" s="480" t="s">
        <v>296</v>
      </c>
      <c r="AA27" s="480"/>
      <c r="AB27" s="478"/>
      <c r="AC27" s="271" t="s">
        <v>297</v>
      </c>
    </row>
    <row r="28" spans="1:29" s="233" customFormat="1" ht="30.75" customHeight="1">
      <c r="A28" s="463" t="s">
        <v>234</v>
      </c>
      <c r="B28" s="463"/>
      <c r="C28" s="464" t="s">
        <v>298</v>
      </c>
      <c r="D28" s="464"/>
      <c r="E28" s="465" t="s">
        <v>299</v>
      </c>
      <c r="F28" s="469"/>
      <c r="G28" s="270" t="s">
        <v>300</v>
      </c>
      <c r="H28" s="273" t="s">
        <v>301</v>
      </c>
      <c r="I28" s="274" t="s">
        <v>300</v>
      </c>
      <c r="J28" s="274" t="s">
        <v>301</v>
      </c>
      <c r="K28" s="274" t="s">
        <v>300</v>
      </c>
      <c r="L28" s="274" t="s">
        <v>301</v>
      </c>
      <c r="M28" s="274" t="s">
        <v>300</v>
      </c>
      <c r="N28" s="275" t="s">
        <v>301</v>
      </c>
      <c r="O28" s="466" t="s">
        <v>323</v>
      </c>
      <c r="P28" s="466"/>
      <c r="Q28" s="276" t="s">
        <v>324</v>
      </c>
      <c r="R28" s="274" t="s">
        <v>300</v>
      </c>
      <c r="S28" s="274" t="s">
        <v>301</v>
      </c>
      <c r="T28" s="274" t="s">
        <v>300</v>
      </c>
      <c r="U28" s="274" t="s">
        <v>301</v>
      </c>
      <c r="V28" s="274" t="s">
        <v>300</v>
      </c>
      <c r="W28" s="274" t="s">
        <v>301</v>
      </c>
      <c r="X28" s="274" t="s">
        <v>300</v>
      </c>
      <c r="Y28" s="274" t="s">
        <v>301</v>
      </c>
      <c r="Z28" s="274" t="s">
        <v>300</v>
      </c>
      <c r="AA28" s="274" t="s">
        <v>301</v>
      </c>
      <c r="AB28" s="470" t="s">
        <v>304</v>
      </c>
      <c r="AC28" s="462" t="s">
        <v>305</v>
      </c>
    </row>
    <row r="29" spans="1:29" s="233" customFormat="1" ht="31.5" customHeight="1">
      <c r="A29" s="463"/>
      <c r="B29" s="463"/>
      <c r="C29" s="464"/>
      <c r="D29" s="464"/>
      <c r="E29" s="465"/>
      <c r="F29" s="277" t="s">
        <v>102</v>
      </c>
      <c r="G29" s="278" t="s">
        <v>306</v>
      </c>
      <c r="H29" s="278" t="s">
        <v>307</v>
      </c>
      <c r="I29" s="278" t="s">
        <v>306</v>
      </c>
      <c r="J29" s="278" t="s">
        <v>307</v>
      </c>
      <c r="K29" s="278" t="s">
        <v>306</v>
      </c>
      <c r="L29" s="278" t="s">
        <v>307</v>
      </c>
      <c r="M29" s="278" t="s">
        <v>306</v>
      </c>
      <c r="N29" s="278" t="s">
        <v>307</v>
      </c>
      <c r="O29" s="279" t="s">
        <v>325</v>
      </c>
      <c r="P29" s="280" t="s">
        <v>326</v>
      </c>
      <c r="Q29" s="257" t="s">
        <v>309</v>
      </c>
      <c r="R29" s="278" t="s">
        <v>306</v>
      </c>
      <c r="S29" s="278" t="s">
        <v>307</v>
      </c>
      <c r="T29" s="278" t="s">
        <v>306</v>
      </c>
      <c r="U29" s="278" t="s">
        <v>307</v>
      </c>
      <c r="V29" s="278" t="s">
        <v>306</v>
      </c>
      <c r="W29" s="278" t="s">
        <v>307</v>
      </c>
      <c r="X29" s="278" t="s">
        <v>306</v>
      </c>
      <c r="Y29" s="278" t="s">
        <v>307</v>
      </c>
      <c r="Z29" s="278" t="s">
        <v>306</v>
      </c>
      <c r="AA29" s="278" t="s">
        <v>307</v>
      </c>
      <c r="AB29" s="470"/>
      <c r="AC29" s="462"/>
    </row>
    <row r="30" spans="1:30" ht="18" customHeight="1" hidden="1">
      <c r="A30" s="461" t="s">
        <v>327</v>
      </c>
      <c r="B30" s="453">
        <v>2006</v>
      </c>
      <c r="C30" s="264" t="s">
        <v>86</v>
      </c>
      <c r="D30" s="281" t="s">
        <v>102</v>
      </c>
      <c r="E30" s="266">
        <f>SUM(E31:E32)</f>
        <v>2697</v>
      </c>
      <c r="F30" s="266">
        <f>SUM(F31:F32)</f>
        <v>2686</v>
      </c>
      <c r="G30" s="266"/>
      <c r="H30" s="266"/>
      <c r="I30" s="267">
        <f aca="true" t="shared" si="6" ref="I30:AC30">SUM(I31:I32)</f>
        <v>11</v>
      </c>
      <c r="J30" s="267">
        <f t="shared" si="6"/>
        <v>7</v>
      </c>
      <c r="K30" s="267">
        <f t="shared" si="6"/>
        <v>93</v>
      </c>
      <c r="L30" s="267">
        <f t="shared" si="6"/>
        <v>78</v>
      </c>
      <c r="M30" s="267">
        <f t="shared" si="6"/>
        <v>55</v>
      </c>
      <c r="N30" s="267">
        <f t="shared" si="6"/>
        <v>37</v>
      </c>
      <c r="O30" s="267">
        <f t="shared" si="6"/>
        <v>62</v>
      </c>
      <c r="P30" s="267">
        <f t="shared" si="6"/>
        <v>3</v>
      </c>
      <c r="Q30" s="267">
        <f t="shared" si="6"/>
        <v>37</v>
      </c>
      <c r="R30" s="267">
        <f t="shared" si="6"/>
        <v>157</v>
      </c>
      <c r="S30" s="267">
        <f t="shared" si="6"/>
        <v>97</v>
      </c>
      <c r="T30" s="267">
        <f t="shared" si="6"/>
        <v>528</v>
      </c>
      <c r="U30" s="267">
        <f t="shared" si="6"/>
        <v>171</v>
      </c>
      <c r="V30" s="267">
        <f t="shared" si="6"/>
        <v>444</v>
      </c>
      <c r="W30" s="267">
        <f t="shared" si="6"/>
        <v>122</v>
      </c>
      <c r="X30" s="267">
        <f t="shared" si="6"/>
        <v>9</v>
      </c>
      <c r="Y30" s="267">
        <f t="shared" si="6"/>
        <v>0</v>
      </c>
      <c r="Z30" s="267">
        <f t="shared" si="6"/>
        <v>674</v>
      </c>
      <c r="AA30" s="267">
        <f t="shared" si="6"/>
        <v>96</v>
      </c>
      <c r="AB30" s="267">
        <f t="shared" si="6"/>
        <v>5</v>
      </c>
      <c r="AC30" s="267">
        <f t="shared" si="6"/>
        <v>11</v>
      </c>
      <c r="AD30" s="237"/>
    </row>
    <row r="31" spans="1:30" ht="18" customHeight="1" hidden="1">
      <c r="A31" s="461"/>
      <c r="B31" s="453"/>
      <c r="C31" s="264" t="s">
        <v>97</v>
      </c>
      <c r="D31" s="281" t="s">
        <v>118</v>
      </c>
      <c r="E31" s="266">
        <f>SUM(F31,AC31)</f>
        <v>1418</v>
      </c>
      <c r="F31" s="266">
        <f>SUM(I31:AB31)</f>
        <v>1417</v>
      </c>
      <c r="G31" s="266"/>
      <c r="H31" s="266"/>
      <c r="I31" s="267">
        <v>8</v>
      </c>
      <c r="J31" s="267">
        <v>6</v>
      </c>
      <c r="K31" s="267">
        <v>52</v>
      </c>
      <c r="L31" s="267">
        <v>41</v>
      </c>
      <c r="M31" s="267">
        <v>34</v>
      </c>
      <c r="N31" s="267">
        <v>15</v>
      </c>
      <c r="O31" s="267">
        <v>26</v>
      </c>
      <c r="P31" s="267">
        <v>2</v>
      </c>
      <c r="Q31" s="267">
        <v>1</v>
      </c>
      <c r="R31" s="267">
        <v>93</v>
      </c>
      <c r="S31" s="267">
        <v>63</v>
      </c>
      <c r="T31" s="267">
        <v>334</v>
      </c>
      <c r="U31" s="267">
        <v>111</v>
      </c>
      <c r="V31" s="267">
        <v>224</v>
      </c>
      <c r="W31" s="267">
        <v>85</v>
      </c>
      <c r="X31" s="267">
        <v>9</v>
      </c>
      <c r="Y31" s="267">
        <v>0</v>
      </c>
      <c r="Z31" s="267">
        <v>277</v>
      </c>
      <c r="AA31" s="267">
        <v>33</v>
      </c>
      <c r="AB31" s="267">
        <v>3</v>
      </c>
      <c r="AC31" s="267">
        <v>1</v>
      </c>
      <c r="AD31" s="237"/>
    </row>
    <row r="32" spans="1:30" ht="18" customHeight="1" hidden="1">
      <c r="A32" s="461"/>
      <c r="B32" s="453"/>
      <c r="C32" s="268" t="s">
        <v>98</v>
      </c>
      <c r="D32" s="282" t="s">
        <v>119</v>
      </c>
      <c r="E32" s="266">
        <f>SUM(F32,AC32)</f>
        <v>1279</v>
      </c>
      <c r="F32" s="266">
        <f>SUM(I32:AB32)</f>
        <v>1269</v>
      </c>
      <c r="G32" s="266"/>
      <c r="H32" s="266"/>
      <c r="I32" s="267">
        <v>3</v>
      </c>
      <c r="J32" s="267">
        <v>1</v>
      </c>
      <c r="K32" s="267">
        <v>41</v>
      </c>
      <c r="L32" s="267">
        <v>37</v>
      </c>
      <c r="M32" s="267">
        <v>21</v>
      </c>
      <c r="N32" s="267">
        <v>22</v>
      </c>
      <c r="O32" s="267">
        <v>36</v>
      </c>
      <c r="P32" s="267">
        <v>1</v>
      </c>
      <c r="Q32" s="267">
        <v>36</v>
      </c>
      <c r="R32" s="267">
        <v>64</v>
      </c>
      <c r="S32" s="267">
        <v>34</v>
      </c>
      <c r="T32" s="267">
        <v>194</v>
      </c>
      <c r="U32" s="267">
        <v>60</v>
      </c>
      <c r="V32" s="267">
        <v>220</v>
      </c>
      <c r="W32" s="267">
        <v>37</v>
      </c>
      <c r="X32" s="267">
        <v>0</v>
      </c>
      <c r="Y32" s="267">
        <v>0</v>
      </c>
      <c r="Z32" s="267">
        <v>397</v>
      </c>
      <c r="AA32" s="267">
        <v>63</v>
      </c>
      <c r="AB32" s="267">
        <v>2</v>
      </c>
      <c r="AC32" s="267">
        <v>10</v>
      </c>
      <c r="AD32" s="237"/>
    </row>
    <row r="33" spans="1:30" ht="6.75" customHeight="1">
      <c r="A33" s="263"/>
      <c r="B33" s="29"/>
      <c r="C33" s="268"/>
      <c r="D33" s="282"/>
      <c r="E33" s="266"/>
      <c r="F33" s="266"/>
      <c r="G33" s="266"/>
      <c r="H33" s="266"/>
      <c r="I33" s="267"/>
      <c r="J33" s="267"/>
      <c r="K33" s="267"/>
      <c r="L33" s="267"/>
      <c r="M33" s="267"/>
      <c r="N33" s="267"/>
      <c r="O33" s="267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7"/>
      <c r="AD33" s="237"/>
    </row>
    <row r="34" spans="1:30" ht="16.5" customHeight="1">
      <c r="A34" s="461" t="s">
        <v>332</v>
      </c>
      <c r="B34" s="453">
        <v>2007</v>
      </c>
      <c r="C34" s="264" t="s">
        <v>86</v>
      </c>
      <c r="D34" s="281" t="s">
        <v>102</v>
      </c>
      <c r="E34" s="266">
        <f>SUM(E35:E36)</f>
        <v>2693</v>
      </c>
      <c r="F34" s="266">
        <f>SUM(F35:F36)</f>
        <v>2683</v>
      </c>
      <c r="G34" s="266"/>
      <c r="H34" s="266"/>
      <c r="I34" s="267">
        <f aca="true" t="shared" si="7" ref="I34:AC34">SUM(I35:I36)</f>
        <v>10</v>
      </c>
      <c r="J34" s="267">
        <f t="shared" si="7"/>
        <v>8</v>
      </c>
      <c r="K34" s="267">
        <f t="shared" si="7"/>
        <v>105</v>
      </c>
      <c r="L34" s="267">
        <f t="shared" si="7"/>
        <v>83</v>
      </c>
      <c r="M34" s="267">
        <f t="shared" si="7"/>
        <v>58</v>
      </c>
      <c r="N34" s="267">
        <f t="shared" si="7"/>
        <v>34</v>
      </c>
      <c r="O34" s="267">
        <f t="shared" si="7"/>
        <v>63</v>
      </c>
      <c r="P34" s="267">
        <f t="shared" si="7"/>
        <v>4</v>
      </c>
      <c r="Q34" s="267">
        <f t="shared" si="7"/>
        <v>42</v>
      </c>
      <c r="R34" s="267">
        <f t="shared" si="7"/>
        <v>158</v>
      </c>
      <c r="S34" s="267">
        <f t="shared" si="7"/>
        <v>92</v>
      </c>
      <c r="T34" s="267">
        <f t="shared" si="7"/>
        <v>524</v>
      </c>
      <c r="U34" s="267">
        <f t="shared" si="7"/>
        <v>181</v>
      </c>
      <c r="V34" s="267">
        <f t="shared" si="7"/>
        <v>448</v>
      </c>
      <c r="W34" s="267">
        <f t="shared" si="7"/>
        <v>116</v>
      </c>
      <c r="X34" s="267">
        <f t="shared" si="7"/>
        <v>7</v>
      </c>
      <c r="Y34" s="267">
        <f t="shared" si="7"/>
        <v>0</v>
      </c>
      <c r="Z34" s="267">
        <f t="shared" si="7"/>
        <v>653</v>
      </c>
      <c r="AA34" s="267">
        <f t="shared" si="7"/>
        <v>93</v>
      </c>
      <c r="AB34" s="267">
        <f t="shared" si="7"/>
        <v>4</v>
      </c>
      <c r="AC34" s="267">
        <f t="shared" si="7"/>
        <v>10</v>
      </c>
      <c r="AD34" s="237"/>
    </row>
    <row r="35" spans="1:30" ht="16.5" customHeight="1">
      <c r="A35" s="461"/>
      <c r="B35" s="453"/>
      <c r="C35" s="264" t="s">
        <v>97</v>
      </c>
      <c r="D35" s="281" t="s">
        <v>118</v>
      </c>
      <c r="E35" s="266">
        <f>SUM(F35,AC35)</f>
        <v>1417</v>
      </c>
      <c r="F35" s="266">
        <f>SUM(I35:AB35)</f>
        <v>1416</v>
      </c>
      <c r="G35" s="266"/>
      <c r="H35" s="266"/>
      <c r="I35" s="267">
        <v>8</v>
      </c>
      <c r="J35" s="267">
        <v>6</v>
      </c>
      <c r="K35" s="267">
        <v>58</v>
      </c>
      <c r="L35" s="267">
        <v>44</v>
      </c>
      <c r="M35" s="267">
        <v>37</v>
      </c>
      <c r="N35" s="267">
        <v>12</v>
      </c>
      <c r="O35" s="267">
        <v>25</v>
      </c>
      <c r="P35" s="267">
        <v>2</v>
      </c>
      <c r="Q35" s="267">
        <v>1</v>
      </c>
      <c r="R35" s="267">
        <v>95</v>
      </c>
      <c r="S35" s="267">
        <v>59</v>
      </c>
      <c r="T35" s="267">
        <v>340</v>
      </c>
      <c r="U35" s="267">
        <v>116</v>
      </c>
      <c r="V35" s="267">
        <v>222</v>
      </c>
      <c r="W35" s="267">
        <v>80</v>
      </c>
      <c r="X35" s="267">
        <v>7</v>
      </c>
      <c r="Y35" s="267">
        <v>0</v>
      </c>
      <c r="Z35" s="267">
        <v>271</v>
      </c>
      <c r="AA35" s="267">
        <v>31</v>
      </c>
      <c r="AB35" s="267">
        <v>2</v>
      </c>
      <c r="AC35" s="267">
        <v>1</v>
      </c>
      <c r="AD35" s="237"/>
    </row>
    <row r="36" spans="1:30" ht="16.5" customHeight="1">
      <c r="A36" s="461"/>
      <c r="B36" s="453"/>
      <c r="C36" s="268" t="s">
        <v>98</v>
      </c>
      <c r="D36" s="282" t="s">
        <v>119</v>
      </c>
      <c r="E36" s="266">
        <f>SUM(F36,AC36)</f>
        <v>1276</v>
      </c>
      <c r="F36" s="266">
        <f>SUM(I36:AB36)</f>
        <v>1267</v>
      </c>
      <c r="G36" s="266"/>
      <c r="H36" s="266"/>
      <c r="I36" s="267">
        <v>2</v>
      </c>
      <c r="J36" s="267">
        <v>2</v>
      </c>
      <c r="K36" s="267">
        <v>47</v>
      </c>
      <c r="L36" s="267">
        <v>39</v>
      </c>
      <c r="M36" s="267">
        <v>21</v>
      </c>
      <c r="N36" s="267">
        <v>22</v>
      </c>
      <c r="O36" s="267">
        <v>38</v>
      </c>
      <c r="P36" s="267">
        <v>2</v>
      </c>
      <c r="Q36" s="267">
        <v>41</v>
      </c>
      <c r="R36" s="267">
        <v>63</v>
      </c>
      <c r="S36" s="267">
        <v>33</v>
      </c>
      <c r="T36" s="267">
        <v>184</v>
      </c>
      <c r="U36" s="267">
        <v>65</v>
      </c>
      <c r="V36" s="267">
        <v>226</v>
      </c>
      <c r="W36" s="267">
        <v>36</v>
      </c>
      <c r="X36" s="267">
        <v>0</v>
      </c>
      <c r="Y36" s="267">
        <v>0</v>
      </c>
      <c r="Z36" s="267">
        <v>382</v>
      </c>
      <c r="AA36" s="267">
        <v>62</v>
      </c>
      <c r="AB36" s="267">
        <v>2</v>
      </c>
      <c r="AC36" s="267">
        <v>9</v>
      </c>
      <c r="AD36" s="237"/>
    </row>
    <row r="37" spans="1:30" ht="5.25" customHeight="1">
      <c r="A37" s="263"/>
      <c r="B37" s="29"/>
      <c r="C37" s="268"/>
      <c r="D37" s="282"/>
      <c r="E37" s="266"/>
      <c r="F37" s="266"/>
      <c r="G37" s="266"/>
      <c r="H37" s="266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7"/>
      <c r="AD37" s="237"/>
    </row>
    <row r="38" spans="1:30" ht="16.5" customHeight="1">
      <c r="A38" s="461" t="s">
        <v>333</v>
      </c>
      <c r="B38" s="453">
        <v>2008</v>
      </c>
      <c r="C38" s="264" t="s">
        <v>86</v>
      </c>
      <c r="D38" s="281" t="s">
        <v>102</v>
      </c>
      <c r="E38" s="266">
        <f>SUM(E39:E40)</f>
        <v>2706</v>
      </c>
      <c r="F38" s="266">
        <f>SUM(F39:F40)</f>
        <v>2696</v>
      </c>
      <c r="G38" s="266"/>
      <c r="H38" s="266"/>
      <c r="I38" s="267">
        <f aca="true" t="shared" si="8" ref="I38:AC38">SUM(I39:I40)</f>
        <v>11</v>
      </c>
      <c r="J38" s="267">
        <f t="shared" si="8"/>
        <v>8</v>
      </c>
      <c r="K38" s="267">
        <f t="shared" si="8"/>
        <v>116</v>
      </c>
      <c r="L38" s="267">
        <f t="shared" si="8"/>
        <v>90</v>
      </c>
      <c r="M38" s="267">
        <f t="shared" si="8"/>
        <v>50</v>
      </c>
      <c r="N38" s="267">
        <f t="shared" si="8"/>
        <v>41</v>
      </c>
      <c r="O38" s="267">
        <f t="shared" si="8"/>
        <v>61</v>
      </c>
      <c r="P38" s="267">
        <f t="shared" si="8"/>
        <v>3</v>
      </c>
      <c r="Q38" s="267">
        <f t="shared" si="8"/>
        <v>46</v>
      </c>
      <c r="R38" s="267">
        <f t="shared" si="8"/>
        <v>166</v>
      </c>
      <c r="S38" s="267">
        <f t="shared" si="8"/>
        <v>100</v>
      </c>
      <c r="T38" s="267">
        <f t="shared" si="8"/>
        <v>531</v>
      </c>
      <c r="U38" s="267">
        <f t="shared" si="8"/>
        <v>180</v>
      </c>
      <c r="V38" s="267">
        <f t="shared" si="8"/>
        <v>436</v>
      </c>
      <c r="W38" s="267">
        <f t="shared" si="8"/>
        <v>117</v>
      </c>
      <c r="X38" s="267">
        <f t="shared" si="8"/>
        <v>7</v>
      </c>
      <c r="Y38" s="267">
        <f t="shared" si="8"/>
        <v>0</v>
      </c>
      <c r="Z38" s="267">
        <f t="shared" si="8"/>
        <v>644</v>
      </c>
      <c r="AA38" s="267">
        <f t="shared" si="8"/>
        <v>86</v>
      </c>
      <c r="AB38" s="267">
        <f t="shared" si="8"/>
        <v>3</v>
      </c>
      <c r="AC38" s="267">
        <f t="shared" si="8"/>
        <v>10</v>
      </c>
      <c r="AD38" s="237"/>
    </row>
    <row r="39" spans="1:30" ht="16.5" customHeight="1">
      <c r="A39" s="461"/>
      <c r="B39" s="453"/>
      <c r="C39" s="264" t="s">
        <v>97</v>
      </c>
      <c r="D39" s="281" t="s">
        <v>118</v>
      </c>
      <c r="E39" s="266">
        <f>SUM(F39,AC39)</f>
        <v>1413</v>
      </c>
      <c r="F39" s="266">
        <f>SUM(I39:AB39)</f>
        <v>1412</v>
      </c>
      <c r="G39" s="266"/>
      <c r="H39" s="266"/>
      <c r="I39" s="267">
        <v>9</v>
      </c>
      <c r="J39" s="267">
        <v>6</v>
      </c>
      <c r="K39" s="267">
        <v>64</v>
      </c>
      <c r="L39" s="267">
        <v>45</v>
      </c>
      <c r="M39" s="267">
        <v>33</v>
      </c>
      <c r="N39" s="267">
        <v>15</v>
      </c>
      <c r="O39" s="267">
        <v>24</v>
      </c>
      <c r="P39" s="267">
        <v>2</v>
      </c>
      <c r="Q39" s="267">
        <v>2</v>
      </c>
      <c r="R39" s="267">
        <v>102</v>
      </c>
      <c r="S39" s="267">
        <v>62</v>
      </c>
      <c r="T39" s="267">
        <v>341</v>
      </c>
      <c r="U39" s="267">
        <v>110</v>
      </c>
      <c r="V39" s="267">
        <v>217</v>
      </c>
      <c r="W39" s="267">
        <v>78</v>
      </c>
      <c r="X39" s="267">
        <v>7</v>
      </c>
      <c r="Y39" s="267">
        <v>0</v>
      </c>
      <c r="Z39" s="267">
        <v>266</v>
      </c>
      <c r="AA39" s="267">
        <v>28</v>
      </c>
      <c r="AB39" s="267">
        <v>1</v>
      </c>
      <c r="AC39" s="267">
        <v>1</v>
      </c>
      <c r="AD39" s="237"/>
    </row>
    <row r="40" spans="1:30" ht="16.5" customHeight="1">
      <c r="A40" s="461"/>
      <c r="B40" s="453"/>
      <c r="C40" s="268" t="s">
        <v>98</v>
      </c>
      <c r="D40" s="282" t="s">
        <v>119</v>
      </c>
      <c r="E40" s="266">
        <f>SUM(F40,AC40)</f>
        <v>1293</v>
      </c>
      <c r="F40" s="266">
        <f>SUM(I40:AB40)</f>
        <v>1284</v>
      </c>
      <c r="G40" s="266"/>
      <c r="H40" s="266"/>
      <c r="I40" s="267">
        <v>2</v>
      </c>
      <c r="J40" s="267">
        <v>2</v>
      </c>
      <c r="K40" s="267">
        <v>52</v>
      </c>
      <c r="L40" s="267">
        <v>45</v>
      </c>
      <c r="M40" s="267">
        <v>17</v>
      </c>
      <c r="N40" s="267">
        <v>26</v>
      </c>
      <c r="O40" s="267">
        <v>37</v>
      </c>
      <c r="P40" s="267">
        <v>1</v>
      </c>
      <c r="Q40" s="267">
        <v>44</v>
      </c>
      <c r="R40" s="267">
        <v>64</v>
      </c>
      <c r="S40" s="267">
        <v>38</v>
      </c>
      <c r="T40" s="267">
        <v>190</v>
      </c>
      <c r="U40" s="267">
        <v>70</v>
      </c>
      <c r="V40" s="267">
        <v>219</v>
      </c>
      <c r="W40" s="267">
        <v>39</v>
      </c>
      <c r="X40" s="267">
        <v>0</v>
      </c>
      <c r="Y40" s="267">
        <v>0</v>
      </c>
      <c r="Z40" s="267">
        <v>378</v>
      </c>
      <c r="AA40" s="267">
        <v>58</v>
      </c>
      <c r="AB40" s="267">
        <v>2</v>
      </c>
      <c r="AC40" s="267">
        <v>9</v>
      </c>
      <c r="AD40" s="237"/>
    </row>
    <row r="41" spans="1:30" ht="6" customHeight="1">
      <c r="A41" s="263"/>
      <c r="B41" s="29"/>
      <c r="C41" s="268"/>
      <c r="D41" s="282"/>
      <c r="E41" s="266"/>
      <c r="F41" s="266"/>
      <c r="G41" s="266"/>
      <c r="H41" s="266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37"/>
    </row>
    <row r="42" spans="1:30" ht="16.5" customHeight="1">
      <c r="A42" s="461" t="s">
        <v>334</v>
      </c>
      <c r="B42" s="453">
        <v>2009</v>
      </c>
      <c r="C42" s="264" t="s">
        <v>86</v>
      </c>
      <c r="D42" s="281" t="s">
        <v>102</v>
      </c>
      <c r="E42" s="266">
        <f>SUM(E43:E44)</f>
        <v>2871</v>
      </c>
      <c r="F42" s="266">
        <f>SUM(F43:F44)</f>
        <v>2859</v>
      </c>
      <c r="G42" s="266"/>
      <c r="H42" s="266"/>
      <c r="I42" s="267">
        <f aca="true" t="shared" si="9" ref="I42:AC42">SUM(I43:I44)</f>
        <v>12</v>
      </c>
      <c r="J42" s="267">
        <f t="shared" si="9"/>
        <v>16</v>
      </c>
      <c r="K42" s="267">
        <f t="shared" si="9"/>
        <v>135</v>
      </c>
      <c r="L42" s="267">
        <f t="shared" si="9"/>
        <v>106</v>
      </c>
      <c r="M42" s="267">
        <f t="shared" si="9"/>
        <v>59</v>
      </c>
      <c r="N42" s="267">
        <f t="shared" si="9"/>
        <v>52</v>
      </c>
      <c r="O42" s="267">
        <f t="shared" si="9"/>
        <v>63</v>
      </c>
      <c r="P42" s="267">
        <f t="shared" si="9"/>
        <v>4</v>
      </c>
      <c r="Q42" s="267">
        <f t="shared" si="9"/>
        <v>47</v>
      </c>
      <c r="R42" s="267">
        <f t="shared" si="9"/>
        <v>189</v>
      </c>
      <c r="S42" s="267">
        <f t="shared" si="9"/>
        <v>108</v>
      </c>
      <c r="T42" s="267">
        <f t="shared" si="9"/>
        <v>577</v>
      </c>
      <c r="U42" s="267">
        <f t="shared" si="9"/>
        <v>186</v>
      </c>
      <c r="V42" s="267">
        <f t="shared" si="9"/>
        <v>452</v>
      </c>
      <c r="W42" s="267">
        <f t="shared" si="9"/>
        <v>121</v>
      </c>
      <c r="X42" s="267">
        <f t="shared" si="9"/>
        <v>7</v>
      </c>
      <c r="Y42" s="267">
        <f t="shared" si="9"/>
        <v>0</v>
      </c>
      <c r="Z42" s="267">
        <f t="shared" si="9"/>
        <v>637</v>
      </c>
      <c r="AA42" s="267">
        <f t="shared" si="9"/>
        <v>86</v>
      </c>
      <c r="AB42" s="267">
        <f t="shared" si="9"/>
        <v>2</v>
      </c>
      <c r="AC42" s="267">
        <f t="shared" si="9"/>
        <v>12</v>
      </c>
      <c r="AD42" s="237"/>
    </row>
    <row r="43" spans="1:30" ht="16.5" customHeight="1">
      <c r="A43" s="461"/>
      <c r="B43" s="453"/>
      <c r="C43" s="264" t="s">
        <v>97</v>
      </c>
      <c r="D43" s="281" t="s">
        <v>118</v>
      </c>
      <c r="E43" s="266">
        <f>SUM(F43,AC43)</f>
        <v>1492</v>
      </c>
      <c r="F43" s="266">
        <f>SUM(I43:AB43)</f>
        <v>1490</v>
      </c>
      <c r="G43" s="266"/>
      <c r="H43" s="266"/>
      <c r="I43" s="267">
        <v>10</v>
      </c>
      <c r="J43" s="267">
        <v>11</v>
      </c>
      <c r="K43" s="267">
        <v>71</v>
      </c>
      <c r="L43" s="267">
        <v>52</v>
      </c>
      <c r="M43" s="267">
        <v>34</v>
      </c>
      <c r="N43" s="267">
        <v>19</v>
      </c>
      <c r="O43" s="267">
        <v>25</v>
      </c>
      <c r="P43" s="267">
        <v>2</v>
      </c>
      <c r="Q43" s="267">
        <v>2</v>
      </c>
      <c r="R43" s="267">
        <v>116</v>
      </c>
      <c r="S43" s="267">
        <v>63</v>
      </c>
      <c r="T43" s="267">
        <v>371</v>
      </c>
      <c r="U43" s="267">
        <v>108</v>
      </c>
      <c r="V43" s="267">
        <v>222</v>
      </c>
      <c r="W43" s="267">
        <v>85</v>
      </c>
      <c r="X43" s="267">
        <v>7</v>
      </c>
      <c r="Y43" s="267">
        <v>0</v>
      </c>
      <c r="Z43" s="267">
        <v>262</v>
      </c>
      <c r="AA43" s="267">
        <v>29</v>
      </c>
      <c r="AB43" s="267">
        <v>1</v>
      </c>
      <c r="AC43" s="267">
        <v>2</v>
      </c>
      <c r="AD43" s="237"/>
    </row>
    <row r="44" spans="1:30" ht="16.5" customHeight="1">
      <c r="A44" s="461"/>
      <c r="B44" s="453"/>
      <c r="C44" s="268" t="s">
        <v>98</v>
      </c>
      <c r="D44" s="282" t="s">
        <v>119</v>
      </c>
      <c r="E44" s="266">
        <f>SUM(F44,AC44)</f>
        <v>1379</v>
      </c>
      <c r="F44" s="266">
        <f>SUM(I44:AB44)</f>
        <v>1369</v>
      </c>
      <c r="G44" s="266"/>
      <c r="H44" s="266"/>
      <c r="I44" s="267">
        <v>2</v>
      </c>
      <c r="J44" s="267">
        <v>5</v>
      </c>
      <c r="K44" s="267">
        <v>64</v>
      </c>
      <c r="L44" s="267">
        <v>54</v>
      </c>
      <c r="M44" s="267">
        <v>25</v>
      </c>
      <c r="N44" s="267">
        <v>33</v>
      </c>
      <c r="O44" s="267">
        <v>38</v>
      </c>
      <c r="P44" s="267">
        <v>2</v>
      </c>
      <c r="Q44" s="267">
        <v>45</v>
      </c>
      <c r="R44" s="267">
        <v>73</v>
      </c>
      <c r="S44" s="267">
        <v>45</v>
      </c>
      <c r="T44" s="267">
        <v>206</v>
      </c>
      <c r="U44" s="267">
        <v>78</v>
      </c>
      <c r="V44" s="267">
        <v>230</v>
      </c>
      <c r="W44" s="267">
        <v>36</v>
      </c>
      <c r="X44" s="267">
        <v>0</v>
      </c>
      <c r="Y44" s="267">
        <v>0</v>
      </c>
      <c r="Z44" s="267">
        <v>375</v>
      </c>
      <c r="AA44" s="267">
        <v>57</v>
      </c>
      <c r="AB44" s="267">
        <v>1</v>
      </c>
      <c r="AC44" s="267">
        <v>10</v>
      </c>
      <c r="AD44" s="237"/>
    </row>
    <row r="45" spans="1:30" ht="7.5" customHeight="1">
      <c r="A45" s="263"/>
      <c r="B45" s="29"/>
      <c r="C45" s="268"/>
      <c r="D45" s="282"/>
      <c r="E45" s="266"/>
      <c r="F45" s="266"/>
      <c r="G45" s="266"/>
      <c r="H45" s="266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  <c r="T45" s="267"/>
      <c r="U45" s="267"/>
      <c r="V45" s="267"/>
      <c r="W45" s="267"/>
      <c r="X45" s="267"/>
      <c r="Y45" s="267"/>
      <c r="Z45" s="267"/>
      <c r="AA45" s="267"/>
      <c r="AB45" s="267"/>
      <c r="AC45" s="267"/>
      <c r="AD45" s="237"/>
    </row>
    <row r="46" spans="1:30" ht="16.5" customHeight="1">
      <c r="A46" s="461" t="s">
        <v>335</v>
      </c>
      <c r="B46" s="453">
        <v>2010</v>
      </c>
      <c r="C46" s="264" t="s">
        <v>86</v>
      </c>
      <c r="D46" s="281" t="s">
        <v>102</v>
      </c>
      <c r="E46" s="266">
        <f>SUM(E47:E48)</f>
        <v>2931</v>
      </c>
      <c r="F46" s="266">
        <f>SUM(F47:F48)</f>
        <v>2919</v>
      </c>
      <c r="G46" s="267"/>
      <c r="H46" s="267">
        <f aca="true" t="shared" si="10" ref="H46:AC46">SUM(H47:H48)</f>
        <v>2</v>
      </c>
      <c r="I46" s="267">
        <f t="shared" si="10"/>
        <v>10</v>
      </c>
      <c r="J46" s="267">
        <f t="shared" si="10"/>
        <v>19</v>
      </c>
      <c r="K46" s="267">
        <f t="shared" si="10"/>
        <v>135</v>
      </c>
      <c r="L46" s="267">
        <f t="shared" si="10"/>
        <v>131</v>
      </c>
      <c r="M46" s="267">
        <f t="shared" si="10"/>
        <v>64</v>
      </c>
      <c r="N46" s="267">
        <f t="shared" si="10"/>
        <v>58</v>
      </c>
      <c r="O46" s="267">
        <f t="shared" si="10"/>
        <v>68</v>
      </c>
      <c r="P46" s="267">
        <f t="shared" si="10"/>
        <v>6</v>
      </c>
      <c r="Q46" s="267">
        <f t="shared" si="10"/>
        <v>48</v>
      </c>
      <c r="R46" s="267">
        <f t="shared" si="10"/>
        <v>190</v>
      </c>
      <c r="S46" s="267">
        <f t="shared" si="10"/>
        <v>117</v>
      </c>
      <c r="T46" s="267">
        <f t="shared" si="10"/>
        <v>589</v>
      </c>
      <c r="U46" s="267">
        <f t="shared" si="10"/>
        <v>198</v>
      </c>
      <c r="V46" s="267">
        <f t="shared" si="10"/>
        <v>446</v>
      </c>
      <c r="W46" s="267">
        <f t="shared" si="10"/>
        <v>119</v>
      </c>
      <c r="X46" s="267">
        <f t="shared" si="10"/>
        <v>6</v>
      </c>
      <c r="Y46" s="267">
        <f t="shared" si="10"/>
        <v>0</v>
      </c>
      <c r="Z46" s="267">
        <f t="shared" si="10"/>
        <v>629</v>
      </c>
      <c r="AA46" s="267">
        <f t="shared" si="10"/>
        <v>82</v>
      </c>
      <c r="AB46" s="267">
        <f t="shared" si="10"/>
        <v>2</v>
      </c>
      <c r="AC46" s="267">
        <f t="shared" si="10"/>
        <v>12</v>
      </c>
      <c r="AD46" s="237"/>
    </row>
    <row r="47" spans="1:30" ht="16.5" customHeight="1">
      <c r="A47" s="461"/>
      <c r="B47" s="453"/>
      <c r="C47" s="264" t="s">
        <v>97</v>
      </c>
      <c r="D47" s="281" t="s">
        <v>118</v>
      </c>
      <c r="E47" s="266">
        <f>SUM(F47,AC47)</f>
        <v>1518</v>
      </c>
      <c r="F47" s="266">
        <f>SUM(G47:AB47)</f>
        <v>1516</v>
      </c>
      <c r="G47" s="266"/>
      <c r="H47" s="266">
        <v>1</v>
      </c>
      <c r="I47" s="267">
        <v>9</v>
      </c>
      <c r="J47" s="267">
        <v>11</v>
      </c>
      <c r="K47" s="267">
        <v>70</v>
      </c>
      <c r="L47" s="267">
        <v>63</v>
      </c>
      <c r="M47" s="267">
        <v>34</v>
      </c>
      <c r="N47" s="267">
        <v>22</v>
      </c>
      <c r="O47" s="267">
        <v>26</v>
      </c>
      <c r="P47" s="267">
        <v>2</v>
      </c>
      <c r="Q47" s="267">
        <v>3</v>
      </c>
      <c r="R47" s="267">
        <v>116</v>
      </c>
      <c r="S47" s="267">
        <v>69</v>
      </c>
      <c r="T47" s="267">
        <v>385</v>
      </c>
      <c r="U47" s="267">
        <v>116</v>
      </c>
      <c r="V47" s="267">
        <v>218</v>
      </c>
      <c r="W47" s="267">
        <v>81</v>
      </c>
      <c r="X47" s="267">
        <v>6</v>
      </c>
      <c r="Y47" s="267">
        <v>0</v>
      </c>
      <c r="Z47" s="267">
        <v>254</v>
      </c>
      <c r="AA47" s="267">
        <v>29</v>
      </c>
      <c r="AB47" s="267">
        <v>1</v>
      </c>
      <c r="AC47" s="267">
        <v>2</v>
      </c>
      <c r="AD47" s="237"/>
    </row>
    <row r="48" spans="1:30" ht="16.5" customHeight="1">
      <c r="A48" s="461"/>
      <c r="B48" s="453"/>
      <c r="C48" s="268" t="s">
        <v>98</v>
      </c>
      <c r="D48" s="282" t="s">
        <v>119</v>
      </c>
      <c r="E48" s="266">
        <f>SUM(F48,AC48)</f>
        <v>1413</v>
      </c>
      <c r="F48" s="266">
        <f>SUM(G48:AB48)</f>
        <v>1403</v>
      </c>
      <c r="G48" s="266"/>
      <c r="H48" s="266">
        <v>1</v>
      </c>
      <c r="I48" s="267">
        <v>1</v>
      </c>
      <c r="J48" s="267">
        <v>8</v>
      </c>
      <c r="K48" s="267">
        <v>65</v>
      </c>
      <c r="L48" s="267">
        <v>68</v>
      </c>
      <c r="M48" s="267">
        <v>30</v>
      </c>
      <c r="N48" s="267">
        <v>36</v>
      </c>
      <c r="O48" s="267">
        <v>42</v>
      </c>
      <c r="P48" s="267">
        <v>4</v>
      </c>
      <c r="Q48" s="267">
        <v>45</v>
      </c>
      <c r="R48" s="267">
        <v>74</v>
      </c>
      <c r="S48" s="267">
        <v>48</v>
      </c>
      <c r="T48" s="267">
        <v>204</v>
      </c>
      <c r="U48" s="267">
        <v>82</v>
      </c>
      <c r="V48" s="267">
        <v>228</v>
      </c>
      <c r="W48" s="267">
        <v>38</v>
      </c>
      <c r="X48" s="267">
        <v>0</v>
      </c>
      <c r="Y48" s="267">
        <v>0</v>
      </c>
      <c r="Z48" s="267">
        <v>375</v>
      </c>
      <c r="AA48" s="267">
        <v>53</v>
      </c>
      <c r="AB48" s="267">
        <v>1</v>
      </c>
      <c r="AC48" s="267">
        <v>10</v>
      </c>
      <c r="AD48" s="237"/>
    </row>
    <row r="49" spans="1:30" ht="6" customHeight="1">
      <c r="A49" s="263"/>
      <c r="B49" s="29"/>
      <c r="C49" s="268"/>
      <c r="D49" s="282"/>
      <c r="E49" s="266"/>
      <c r="F49" s="266"/>
      <c r="G49" s="266"/>
      <c r="H49" s="266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37"/>
    </row>
    <row r="50" spans="1:29" ht="16.5" customHeight="1">
      <c r="A50" s="461" t="s">
        <v>336</v>
      </c>
      <c r="B50" s="453">
        <v>2011</v>
      </c>
      <c r="C50" s="264" t="s">
        <v>86</v>
      </c>
      <c r="D50" s="281" t="s">
        <v>102</v>
      </c>
      <c r="E50" s="266">
        <f>SUM(E51:E52)</f>
        <v>2905</v>
      </c>
      <c r="F50" s="266">
        <f>SUM(F51:F52)</f>
        <v>2893</v>
      </c>
      <c r="G50" s="267"/>
      <c r="H50" s="267">
        <f aca="true" t="shared" si="11" ref="H50:AC50">SUM(H51:H52)</f>
        <v>3</v>
      </c>
      <c r="I50" s="267">
        <f t="shared" si="11"/>
        <v>12</v>
      </c>
      <c r="J50" s="267">
        <f t="shared" si="11"/>
        <v>21</v>
      </c>
      <c r="K50" s="267">
        <f t="shared" si="11"/>
        <v>152</v>
      </c>
      <c r="L50" s="267">
        <f t="shared" si="11"/>
        <v>121</v>
      </c>
      <c r="M50" s="267">
        <f t="shared" si="11"/>
        <v>66</v>
      </c>
      <c r="N50" s="267">
        <f t="shared" si="11"/>
        <v>70</v>
      </c>
      <c r="O50" s="267">
        <f t="shared" si="11"/>
        <v>62</v>
      </c>
      <c r="P50" s="267">
        <f t="shared" si="11"/>
        <v>6</v>
      </c>
      <c r="Q50" s="267">
        <f t="shared" si="11"/>
        <v>61</v>
      </c>
      <c r="R50" s="267">
        <f t="shared" si="11"/>
        <v>198</v>
      </c>
      <c r="S50" s="267">
        <f t="shared" si="11"/>
        <v>109</v>
      </c>
      <c r="T50" s="267">
        <f t="shared" si="11"/>
        <v>566</v>
      </c>
      <c r="U50" s="267">
        <f t="shared" si="11"/>
        <v>202</v>
      </c>
      <c r="V50" s="267">
        <f t="shared" si="11"/>
        <v>431</v>
      </c>
      <c r="W50" s="267">
        <f t="shared" si="11"/>
        <v>116</v>
      </c>
      <c r="X50" s="267">
        <f t="shared" si="11"/>
        <v>5</v>
      </c>
      <c r="Y50" s="267">
        <f t="shared" si="11"/>
        <v>0</v>
      </c>
      <c r="Z50" s="267">
        <f t="shared" si="11"/>
        <v>614</v>
      </c>
      <c r="AA50" s="267">
        <f t="shared" si="11"/>
        <v>75</v>
      </c>
      <c r="AB50" s="267">
        <f t="shared" si="11"/>
        <v>3</v>
      </c>
      <c r="AC50" s="267">
        <f t="shared" si="11"/>
        <v>12</v>
      </c>
    </row>
    <row r="51" spans="1:29" ht="16.5" customHeight="1">
      <c r="A51" s="461"/>
      <c r="B51" s="453"/>
      <c r="C51" s="264" t="s">
        <v>97</v>
      </c>
      <c r="D51" s="281" t="s">
        <v>118</v>
      </c>
      <c r="E51" s="266">
        <f>SUM(F51,AC51)</f>
        <v>1506</v>
      </c>
      <c r="F51" s="266">
        <f>SUM(G51:AB51)</f>
        <v>1505</v>
      </c>
      <c r="G51" s="266"/>
      <c r="H51" s="266">
        <v>2</v>
      </c>
      <c r="I51" s="267">
        <v>11</v>
      </c>
      <c r="J51" s="267">
        <v>12</v>
      </c>
      <c r="K51" s="267">
        <v>74</v>
      </c>
      <c r="L51" s="267">
        <v>59</v>
      </c>
      <c r="M51" s="267">
        <v>36</v>
      </c>
      <c r="N51" s="267">
        <v>26</v>
      </c>
      <c r="O51" s="267">
        <v>24</v>
      </c>
      <c r="P51" s="267">
        <v>2</v>
      </c>
      <c r="Q51" s="267">
        <v>8</v>
      </c>
      <c r="R51" s="267">
        <v>121</v>
      </c>
      <c r="S51" s="267">
        <v>62</v>
      </c>
      <c r="T51" s="267">
        <v>372</v>
      </c>
      <c r="U51" s="267">
        <v>121</v>
      </c>
      <c r="V51" s="267">
        <v>214</v>
      </c>
      <c r="W51" s="267">
        <v>81</v>
      </c>
      <c r="X51" s="267">
        <v>5</v>
      </c>
      <c r="Y51" s="267">
        <v>0</v>
      </c>
      <c r="Z51" s="267">
        <v>248</v>
      </c>
      <c r="AA51" s="267">
        <v>25</v>
      </c>
      <c r="AB51" s="267">
        <v>2</v>
      </c>
      <c r="AC51" s="267">
        <v>1</v>
      </c>
    </row>
    <row r="52" spans="1:29" ht="16.5" customHeight="1">
      <c r="A52" s="461"/>
      <c r="B52" s="453"/>
      <c r="C52" s="268" t="s">
        <v>98</v>
      </c>
      <c r="D52" s="282" t="s">
        <v>119</v>
      </c>
      <c r="E52" s="266">
        <f>SUM(F52,AC52)</f>
        <v>1399</v>
      </c>
      <c r="F52" s="266">
        <f>SUM(G52:AB52)</f>
        <v>1388</v>
      </c>
      <c r="G52" s="266"/>
      <c r="H52" s="266">
        <v>1</v>
      </c>
      <c r="I52" s="267">
        <v>1</v>
      </c>
      <c r="J52" s="267">
        <v>9</v>
      </c>
      <c r="K52" s="267">
        <v>78</v>
      </c>
      <c r="L52" s="267">
        <v>62</v>
      </c>
      <c r="M52" s="267">
        <v>30</v>
      </c>
      <c r="N52" s="267">
        <v>44</v>
      </c>
      <c r="O52" s="267">
        <v>38</v>
      </c>
      <c r="P52" s="267">
        <v>4</v>
      </c>
      <c r="Q52" s="267">
        <v>53</v>
      </c>
      <c r="R52" s="267">
        <v>77</v>
      </c>
      <c r="S52" s="267">
        <v>47</v>
      </c>
      <c r="T52" s="267">
        <v>194</v>
      </c>
      <c r="U52" s="267">
        <v>81</v>
      </c>
      <c r="V52" s="267">
        <v>217</v>
      </c>
      <c r="W52" s="267">
        <v>35</v>
      </c>
      <c r="X52" s="267">
        <v>0</v>
      </c>
      <c r="Y52" s="267">
        <v>0</v>
      </c>
      <c r="Z52" s="267">
        <v>366</v>
      </c>
      <c r="AA52" s="267">
        <v>50</v>
      </c>
      <c r="AB52" s="267">
        <v>1</v>
      </c>
      <c r="AC52" s="267">
        <v>11</v>
      </c>
    </row>
    <row r="53" spans="1:29" ht="5.25" customHeight="1">
      <c r="A53" s="263"/>
      <c r="B53" s="29"/>
      <c r="C53" s="268"/>
      <c r="D53" s="282"/>
      <c r="E53" s="266"/>
      <c r="F53" s="266"/>
      <c r="G53" s="266"/>
      <c r="H53" s="266"/>
      <c r="I53" s="267"/>
      <c r="J53" s="267"/>
      <c r="K53" s="267"/>
      <c r="L53" s="267"/>
      <c r="M53" s="267"/>
      <c r="N53" s="267"/>
      <c r="O53" s="267"/>
      <c r="P53" s="267"/>
      <c r="Q53" s="267"/>
      <c r="R53" s="267"/>
      <c r="S53" s="267"/>
      <c r="T53" s="267"/>
      <c r="U53" s="267"/>
      <c r="V53" s="267"/>
      <c r="W53" s="267"/>
      <c r="X53" s="267"/>
      <c r="Y53" s="267"/>
      <c r="Z53" s="267"/>
      <c r="AA53" s="267"/>
      <c r="AB53" s="267"/>
      <c r="AC53" s="267"/>
    </row>
    <row r="54" spans="1:29" ht="16.5" customHeight="1">
      <c r="A54" s="461" t="s">
        <v>43</v>
      </c>
      <c r="B54" s="453">
        <v>2012</v>
      </c>
      <c r="C54" s="264" t="s">
        <v>86</v>
      </c>
      <c r="D54" s="281" t="s">
        <v>102</v>
      </c>
      <c r="E54" s="266">
        <f>SUM(E55:E56)</f>
        <v>2918</v>
      </c>
      <c r="F54" s="266">
        <f>SUM(F55:F56)</f>
        <v>2907</v>
      </c>
      <c r="G54" s="267"/>
      <c r="H54" s="267">
        <f aca="true" t="shared" si="12" ref="H54:AC54">SUM(H55:H56)</f>
        <v>3</v>
      </c>
      <c r="I54" s="267">
        <f t="shared" si="12"/>
        <v>15</v>
      </c>
      <c r="J54" s="267">
        <f t="shared" si="12"/>
        <v>23</v>
      </c>
      <c r="K54" s="267">
        <f t="shared" si="12"/>
        <v>162</v>
      </c>
      <c r="L54" s="267">
        <f t="shared" si="12"/>
        <v>152</v>
      </c>
      <c r="M54" s="267">
        <f t="shared" si="12"/>
        <v>77</v>
      </c>
      <c r="N54" s="267">
        <f t="shared" si="12"/>
        <v>68</v>
      </c>
      <c r="O54" s="267">
        <f t="shared" si="12"/>
        <v>65</v>
      </c>
      <c r="P54" s="267">
        <f t="shared" si="12"/>
        <v>5</v>
      </c>
      <c r="Q54" s="267">
        <f t="shared" si="12"/>
        <v>66</v>
      </c>
      <c r="R54" s="267">
        <f t="shared" si="12"/>
        <v>177</v>
      </c>
      <c r="S54" s="267">
        <f t="shared" si="12"/>
        <v>111</v>
      </c>
      <c r="T54" s="267">
        <f t="shared" si="12"/>
        <v>560</v>
      </c>
      <c r="U54" s="267">
        <f t="shared" si="12"/>
        <v>203</v>
      </c>
      <c r="V54" s="267">
        <f t="shared" si="12"/>
        <v>428</v>
      </c>
      <c r="W54" s="267">
        <f t="shared" si="12"/>
        <v>116</v>
      </c>
      <c r="X54" s="267">
        <f t="shared" si="12"/>
        <v>6</v>
      </c>
      <c r="Y54" s="267">
        <f t="shared" si="12"/>
        <v>0</v>
      </c>
      <c r="Z54" s="267">
        <f t="shared" si="12"/>
        <v>603</v>
      </c>
      <c r="AA54" s="267">
        <f t="shared" si="12"/>
        <v>66</v>
      </c>
      <c r="AB54" s="267">
        <f t="shared" si="12"/>
        <v>1</v>
      </c>
      <c r="AC54" s="267">
        <f t="shared" si="12"/>
        <v>11</v>
      </c>
    </row>
    <row r="55" spans="1:29" ht="16.5" customHeight="1">
      <c r="A55" s="461"/>
      <c r="B55" s="453"/>
      <c r="C55" s="264" t="s">
        <v>97</v>
      </c>
      <c r="D55" s="281" t="s">
        <v>118</v>
      </c>
      <c r="E55" s="266">
        <f>SUM(F55,AC55)</f>
        <v>1522</v>
      </c>
      <c r="F55" s="266">
        <f>SUM(G55:AB55)</f>
        <v>1522</v>
      </c>
      <c r="G55" s="287">
        <v>0</v>
      </c>
      <c r="H55" s="287">
        <v>2</v>
      </c>
      <c r="I55" s="287">
        <v>12</v>
      </c>
      <c r="J55" s="287">
        <v>16</v>
      </c>
      <c r="K55" s="287">
        <v>79</v>
      </c>
      <c r="L55" s="287">
        <v>68</v>
      </c>
      <c r="M55" s="288">
        <v>41</v>
      </c>
      <c r="N55" s="288">
        <v>31</v>
      </c>
      <c r="O55" s="288">
        <v>22</v>
      </c>
      <c r="P55" s="287">
        <v>2</v>
      </c>
      <c r="Q55" s="288">
        <v>13</v>
      </c>
      <c r="R55" s="288">
        <v>111</v>
      </c>
      <c r="S55" s="288">
        <v>67</v>
      </c>
      <c r="T55" s="288">
        <v>363</v>
      </c>
      <c r="U55" s="288">
        <v>127</v>
      </c>
      <c r="V55" s="288">
        <v>213</v>
      </c>
      <c r="W55" s="288">
        <v>78</v>
      </c>
      <c r="X55" s="288">
        <v>6</v>
      </c>
      <c r="Y55" s="288">
        <v>0</v>
      </c>
      <c r="Z55" s="288">
        <v>246</v>
      </c>
      <c r="AA55" s="288">
        <v>24</v>
      </c>
      <c r="AB55" s="288">
        <v>1</v>
      </c>
      <c r="AC55" s="288">
        <v>0</v>
      </c>
    </row>
    <row r="56" spans="1:29" ht="16.5" customHeight="1">
      <c r="A56" s="461"/>
      <c r="B56" s="453"/>
      <c r="C56" s="268" t="s">
        <v>98</v>
      </c>
      <c r="D56" s="282" t="s">
        <v>119</v>
      </c>
      <c r="E56" s="266">
        <f>SUM(F56,AC56)</f>
        <v>1396</v>
      </c>
      <c r="F56" s="266">
        <f>SUM(G56:AB56)</f>
        <v>1385</v>
      </c>
      <c r="G56" s="287">
        <v>0</v>
      </c>
      <c r="H56" s="287">
        <v>1</v>
      </c>
      <c r="I56" s="287">
        <v>3</v>
      </c>
      <c r="J56" s="287">
        <v>7</v>
      </c>
      <c r="K56" s="287">
        <v>83</v>
      </c>
      <c r="L56" s="287">
        <v>84</v>
      </c>
      <c r="M56" s="288">
        <v>36</v>
      </c>
      <c r="N56" s="288">
        <v>37</v>
      </c>
      <c r="O56" s="288">
        <v>43</v>
      </c>
      <c r="P56" s="287">
        <v>3</v>
      </c>
      <c r="Q56" s="287">
        <v>53</v>
      </c>
      <c r="R56" s="288">
        <v>66</v>
      </c>
      <c r="S56" s="288">
        <v>44</v>
      </c>
      <c r="T56" s="288">
        <v>197</v>
      </c>
      <c r="U56" s="288">
        <v>76</v>
      </c>
      <c r="V56" s="288">
        <v>215</v>
      </c>
      <c r="W56" s="288">
        <v>38</v>
      </c>
      <c r="X56" s="288">
        <v>0</v>
      </c>
      <c r="Y56" s="288">
        <v>0</v>
      </c>
      <c r="Z56" s="288">
        <v>357</v>
      </c>
      <c r="AA56" s="288">
        <v>42</v>
      </c>
      <c r="AB56" s="288">
        <v>0</v>
      </c>
      <c r="AC56" s="288">
        <v>11</v>
      </c>
    </row>
    <row r="57" spans="1:29" ht="5.25" customHeight="1">
      <c r="A57" s="263"/>
      <c r="B57" s="29"/>
      <c r="C57" s="268"/>
      <c r="D57" s="282"/>
      <c r="E57" s="266"/>
      <c r="F57" s="266"/>
      <c r="G57" s="287"/>
      <c r="H57" s="287"/>
      <c r="I57" s="287"/>
      <c r="J57" s="287"/>
      <c r="K57" s="287"/>
      <c r="L57" s="287"/>
      <c r="M57" s="288"/>
      <c r="N57" s="288"/>
      <c r="O57" s="288"/>
      <c r="P57" s="287"/>
      <c r="Q57" s="287"/>
      <c r="R57" s="288"/>
      <c r="S57" s="288"/>
      <c r="T57" s="288"/>
      <c r="U57" s="288"/>
      <c r="V57" s="288"/>
      <c r="W57" s="288"/>
      <c r="X57" s="288"/>
      <c r="Y57" s="288"/>
      <c r="Z57" s="288"/>
      <c r="AA57" s="288"/>
      <c r="AB57" s="288"/>
      <c r="AC57" s="288"/>
    </row>
    <row r="58" spans="1:29" ht="16.5" customHeight="1">
      <c r="A58" s="461" t="s">
        <v>44</v>
      </c>
      <c r="B58" s="453">
        <v>2013</v>
      </c>
      <c r="C58" s="264" t="s">
        <v>86</v>
      </c>
      <c r="D58" s="281" t="s">
        <v>102</v>
      </c>
      <c r="E58" s="266">
        <f>SUM(E59:E60)</f>
        <v>2899</v>
      </c>
      <c r="F58" s="266">
        <f>SUM(F59:F60)</f>
        <v>2892</v>
      </c>
      <c r="G58" s="267"/>
      <c r="H58" s="267">
        <f aca="true" t="shared" si="13" ref="H58:AC58">SUM(H59:H60)</f>
        <v>3</v>
      </c>
      <c r="I58" s="289">
        <f t="shared" si="13"/>
        <v>21</v>
      </c>
      <c r="J58" s="267">
        <f t="shared" si="13"/>
        <v>17</v>
      </c>
      <c r="K58" s="267">
        <f t="shared" si="13"/>
        <v>171</v>
      </c>
      <c r="L58" s="267">
        <f t="shared" si="13"/>
        <v>166</v>
      </c>
      <c r="M58" s="267">
        <f t="shared" si="13"/>
        <v>76</v>
      </c>
      <c r="N58" s="267">
        <f t="shared" si="13"/>
        <v>67</v>
      </c>
      <c r="O58" s="267">
        <f t="shared" si="13"/>
        <v>68</v>
      </c>
      <c r="P58" s="267">
        <f t="shared" si="13"/>
        <v>5</v>
      </c>
      <c r="Q58" s="267">
        <f t="shared" si="13"/>
        <v>66</v>
      </c>
      <c r="R58" s="267">
        <f t="shared" si="13"/>
        <v>174</v>
      </c>
      <c r="S58" s="267">
        <f t="shared" si="13"/>
        <v>100</v>
      </c>
      <c r="T58" s="267">
        <f t="shared" si="13"/>
        <v>542</v>
      </c>
      <c r="U58" s="267">
        <f t="shared" si="13"/>
        <v>193</v>
      </c>
      <c r="V58" s="267">
        <f t="shared" si="13"/>
        <v>452</v>
      </c>
      <c r="W58" s="267">
        <f t="shared" si="13"/>
        <v>115</v>
      </c>
      <c r="X58" s="267">
        <f t="shared" si="13"/>
        <v>6</v>
      </c>
      <c r="Y58" s="267">
        <f t="shared" si="13"/>
        <v>0</v>
      </c>
      <c r="Z58" s="267">
        <f t="shared" si="13"/>
        <v>590</v>
      </c>
      <c r="AA58" s="267">
        <f t="shared" si="13"/>
        <v>59</v>
      </c>
      <c r="AB58" s="267">
        <f t="shared" si="13"/>
        <v>1</v>
      </c>
      <c r="AC58" s="267">
        <f t="shared" si="13"/>
        <v>7</v>
      </c>
    </row>
    <row r="59" spans="1:29" ht="16.5" customHeight="1">
      <c r="A59" s="461"/>
      <c r="B59" s="453"/>
      <c r="C59" s="264" t="s">
        <v>97</v>
      </c>
      <c r="D59" s="281" t="s">
        <v>118</v>
      </c>
      <c r="E59" s="266">
        <f>SUM(F59,AC59)</f>
        <v>1516</v>
      </c>
      <c r="F59" s="266">
        <f>SUM(G59:AB59)</f>
        <v>1516</v>
      </c>
      <c r="G59" s="287">
        <v>0</v>
      </c>
      <c r="H59" s="287">
        <v>2</v>
      </c>
      <c r="I59" s="290">
        <v>17</v>
      </c>
      <c r="J59" s="287">
        <v>11</v>
      </c>
      <c r="K59" s="287">
        <v>81</v>
      </c>
      <c r="L59" s="287">
        <v>70</v>
      </c>
      <c r="M59" s="288">
        <v>43</v>
      </c>
      <c r="N59" s="288">
        <v>32</v>
      </c>
      <c r="O59" s="288">
        <v>23</v>
      </c>
      <c r="P59" s="287">
        <v>2</v>
      </c>
      <c r="Q59" s="288">
        <v>14</v>
      </c>
      <c r="R59" s="288">
        <v>109</v>
      </c>
      <c r="S59" s="288">
        <v>60</v>
      </c>
      <c r="T59" s="288">
        <v>351</v>
      </c>
      <c r="U59" s="288">
        <v>123</v>
      </c>
      <c r="V59" s="288">
        <v>233</v>
      </c>
      <c r="W59" s="288">
        <v>77</v>
      </c>
      <c r="X59" s="288">
        <v>6</v>
      </c>
      <c r="Y59" s="288">
        <v>0</v>
      </c>
      <c r="Z59" s="288">
        <v>238</v>
      </c>
      <c r="AA59" s="288">
        <v>23</v>
      </c>
      <c r="AB59" s="288">
        <v>1</v>
      </c>
      <c r="AC59" s="288">
        <v>0</v>
      </c>
    </row>
    <row r="60" spans="1:29" ht="16.5" customHeight="1">
      <c r="A60" s="461"/>
      <c r="B60" s="453"/>
      <c r="C60" s="268" t="s">
        <v>98</v>
      </c>
      <c r="D60" s="282" t="s">
        <v>119</v>
      </c>
      <c r="E60" s="266">
        <f>SUM(F60,AC60)</f>
        <v>1383</v>
      </c>
      <c r="F60" s="266">
        <f>SUM(G60:AB60)</f>
        <v>1376</v>
      </c>
      <c r="G60" s="287">
        <v>0</v>
      </c>
      <c r="H60" s="287">
        <v>1</v>
      </c>
      <c r="I60" s="290">
        <v>4</v>
      </c>
      <c r="J60" s="287">
        <v>6</v>
      </c>
      <c r="K60" s="287">
        <v>90</v>
      </c>
      <c r="L60" s="287">
        <v>96</v>
      </c>
      <c r="M60" s="288">
        <v>33</v>
      </c>
      <c r="N60" s="288">
        <v>35</v>
      </c>
      <c r="O60" s="288">
        <v>45</v>
      </c>
      <c r="P60" s="287">
        <v>3</v>
      </c>
      <c r="Q60" s="287">
        <v>52</v>
      </c>
      <c r="R60" s="288">
        <v>65</v>
      </c>
      <c r="S60" s="288">
        <v>40</v>
      </c>
      <c r="T60" s="288">
        <v>191</v>
      </c>
      <c r="U60" s="288">
        <v>70</v>
      </c>
      <c r="V60" s="288">
        <v>219</v>
      </c>
      <c r="W60" s="288">
        <v>38</v>
      </c>
      <c r="X60" s="288">
        <v>0</v>
      </c>
      <c r="Y60" s="288">
        <v>0</v>
      </c>
      <c r="Z60" s="288">
        <v>352</v>
      </c>
      <c r="AA60" s="288">
        <v>36</v>
      </c>
      <c r="AB60" s="288">
        <v>0</v>
      </c>
      <c r="AC60" s="288">
        <v>7</v>
      </c>
    </row>
    <row r="61" spans="1:29" ht="5.25" customHeight="1">
      <c r="A61" s="263"/>
      <c r="B61" s="29"/>
      <c r="C61" s="268"/>
      <c r="D61" s="282"/>
      <c r="E61" s="266"/>
      <c r="F61" s="266"/>
      <c r="G61" s="287"/>
      <c r="H61" s="287"/>
      <c r="I61" s="290"/>
      <c r="J61" s="287"/>
      <c r="K61" s="287"/>
      <c r="L61" s="287"/>
      <c r="M61" s="288"/>
      <c r="N61" s="288"/>
      <c r="O61" s="288"/>
      <c r="P61" s="287"/>
      <c r="Q61" s="287"/>
      <c r="R61" s="288"/>
      <c r="S61" s="288"/>
      <c r="T61" s="288"/>
      <c r="U61" s="288"/>
      <c r="V61" s="288"/>
      <c r="W61" s="288"/>
      <c r="X61" s="288"/>
      <c r="Y61" s="288"/>
      <c r="Z61" s="288"/>
      <c r="AA61" s="288"/>
      <c r="AB61" s="288"/>
      <c r="AC61" s="288"/>
    </row>
    <row r="62" spans="1:29" ht="16.5" customHeight="1">
      <c r="A62" s="461" t="s">
        <v>45</v>
      </c>
      <c r="B62" s="453">
        <v>2014</v>
      </c>
      <c r="C62" s="264" t="s">
        <v>86</v>
      </c>
      <c r="D62" s="281" t="s">
        <v>102</v>
      </c>
      <c r="E62" s="266">
        <f>SUM(E63:E64)</f>
        <v>3059</v>
      </c>
      <c r="F62" s="266">
        <f>SUM(F63:F64)</f>
        <v>3056</v>
      </c>
      <c r="G62" s="267"/>
      <c r="H62" s="287">
        <f aca="true" t="shared" si="14" ref="H62:AC62">SUM(H63:H64)</f>
        <v>3</v>
      </c>
      <c r="I62" s="290">
        <f t="shared" si="14"/>
        <v>22</v>
      </c>
      <c r="J62" s="287">
        <f t="shared" si="14"/>
        <v>24</v>
      </c>
      <c r="K62" s="267">
        <f t="shared" si="14"/>
        <v>200</v>
      </c>
      <c r="L62" s="267">
        <f t="shared" si="14"/>
        <v>179</v>
      </c>
      <c r="M62" s="287">
        <f t="shared" si="14"/>
        <v>90</v>
      </c>
      <c r="N62" s="287">
        <f t="shared" si="14"/>
        <v>62</v>
      </c>
      <c r="O62" s="287">
        <f t="shared" si="14"/>
        <v>63</v>
      </c>
      <c r="P62" s="287">
        <f t="shared" si="14"/>
        <v>5</v>
      </c>
      <c r="Q62" s="287">
        <f t="shared" si="14"/>
        <v>75</v>
      </c>
      <c r="R62" s="287">
        <f t="shared" si="14"/>
        <v>194</v>
      </c>
      <c r="S62" s="287">
        <f t="shared" si="14"/>
        <v>132</v>
      </c>
      <c r="T62" s="287">
        <f t="shared" si="14"/>
        <v>591</v>
      </c>
      <c r="U62" s="287">
        <f t="shared" si="14"/>
        <v>205</v>
      </c>
      <c r="V62" s="287">
        <f t="shared" si="14"/>
        <v>442</v>
      </c>
      <c r="W62" s="287">
        <f t="shared" si="14"/>
        <v>122</v>
      </c>
      <c r="X62" s="287">
        <f t="shared" si="14"/>
        <v>5</v>
      </c>
      <c r="Y62" s="267">
        <f t="shared" si="14"/>
        <v>0</v>
      </c>
      <c r="Z62" s="287">
        <f t="shared" si="14"/>
        <v>582</v>
      </c>
      <c r="AA62" s="287">
        <f t="shared" si="14"/>
        <v>59</v>
      </c>
      <c r="AB62" s="267">
        <f t="shared" si="14"/>
        <v>1</v>
      </c>
      <c r="AC62" s="267">
        <f t="shared" si="14"/>
        <v>3</v>
      </c>
    </row>
    <row r="63" spans="1:29" ht="16.5" customHeight="1">
      <c r="A63" s="461"/>
      <c r="B63" s="453"/>
      <c r="C63" s="264" t="s">
        <v>97</v>
      </c>
      <c r="D63" s="281" t="s">
        <v>118</v>
      </c>
      <c r="E63" s="266">
        <f>SUM(F63,AC63)</f>
        <v>1577</v>
      </c>
      <c r="F63" s="266">
        <f>SUM(G63:AB63)</f>
        <v>1577</v>
      </c>
      <c r="G63" s="287">
        <v>0</v>
      </c>
      <c r="H63" s="287">
        <v>2</v>
      </c>
      <c r="I63" s="290">
        <v>16</v>
      </c>
      <c r="J63" s="287">
        <v>15</v>
      </c>
      <c r="K63" s="287">
        <v>90</v>
      </c>
      <c r="L63" s="287">
        <v>80</v>
      </c>
      <c r="M63" s="288">
        <v>51</v>
      </c>
      <c r="N63" s="288">
        <v>29</v>
      </c>
      <c r="O63" s="288">
        <v>26</v>
      </c>
      <c r="P63" s="287">
        <v>2</v>
      </c>
      <c r="Q63" s="288">
        <v>15</v>
      </c>
      <c r="R63" s="288">
        <v>122</v>
      </c>
      <c r="S63" s="288">
        <v>79</v>
      </c>
      <c r="T63" s="288">
        <v>365</v>
      </c>
      <c r="U63" s="288">
        <v>131</v>
      </c>
      <c r="V63" s="288">
        <v>220</v>
      </c>
      <c r="W63" s="288">
        <v>78</v>
      </c>
      <c r="X63" s="288">
        <v>5</v>
      </c>
      <c r="Y63" s="288">
        <v>0</v>
      </c>
      <c r="Z63" s="288">
        <v>227</v>
      </c>
      <c r="AA63" s="288">
        <v>23</v>
      </c>
      <c r="AB63" s="288">
        <v>1</v>
      </c>
      <c r="AC63" s="288">
        <v>0</v>
      </c>
    </row>
    <row r="64" spans="1:29" ht="16.5" customHeight="1">
      <c r="A64" s="461"/>
      <c r="B64" s="453"/>
      <c r="C64" s="268" t="s">
        <v>98</v>
      </c>
      <c r="D64" s="282" t="s">
        <v>119</v>
      </c>
      <c r="E64" s="266">
        <f>SUM(F64,AC64)</f>
        <v>1482</v>
      </c>
      <c r="F64" s="266">
        <f>SUM(G64:AB64)</f>
        <v>1479</v>
      </c>
      <c r="G64" s="287">
        <v>0</v>
      </c>
      <c r="H64" s="287">
        <v>1</v>
      </c>
      <c r="I64" s="290">
        <v>6</v>
      </c>
      <c r="J64" s="287">
        <v>9</v>
      </c>
      <c r="K64" s="267">
        <v>110</v>
      </c>
      <c r="L64" s="287">
        <v>99</v>
      </c>
      <c r="M64" s="288">
        <v>39</v>
      </c>
      <c r="N64" s="288">
        <v>33</v>
      </c>
      <c r="O64" s="288">
        <v>37</v>
      </c>
      <c r="P64" s="287">
        <v>3</v>
      </c>
      <c r="Q64" s="287">
        <v>60</v>
      </c>
      <c r="R64" s="288">
        <v>72</v>
      </c>
      <c r="S64" s="288">
        <v>53</v>
      </c>
      <c r="T64" s="288">
        <v>226</v>
      </c>
      <c r="U64" s="288">
        <v>74</v>
      </c>
      <c r="V64" s="288">
        <v>222</v>
      </c>
      <c r="W64" s="288">
        <v>44</v>
      </c>
      <c r="X64" s="288">
        <v>0</v>
      </c>
      <c r="Y64" s="288">
        <v>0</v>
      </c>
      <c r="Z64" s="288">
        <v>355</v>
      </c>
      <c r="AA64" s="288">
        <v>36</v>
      </c>
      <c r="AB64" s="288">
        <v>0</v>
      </c>
      <c r="AC64" s="288">
        <v>3</v>
      </c>
    </row>
    <row r="65" spans="1:29" ht="6.75" customHeight="1">
      <c r="A65" s="263"/>
      <c r="B65" s="29"/>
      <c r="C65" s="268"/>
      <c r="D65" s="282"/>
      <c r="E65" s="266"/>
      <c r="F65" s="266"/>
      <c r="G65" s="287"/>
      <c r="H65" s="287"/>
      <c r="I65" s="290"/>
      <c r="J65" s="287"/>
      <c r="K65" s="267"/>
      <c r="L65" s="287"/>
      <c r="M65" s="288"/>
      <c r="N65" s="288"/>
      <c r="O65" s="288"/>
      <c r="P65" s="287"/>
      <c r="Q65" s="287"/>
      <c r="R65" s="288"/>
      <c r="S65" s="288"/>
      <c r="T65" s="288"/>
      <c r="U65" s="288"/>
      <c r="V65" s="288"/>
      <c r="W65" s="288"/>
      <c r="X65" s="288"/>
      <c r="Y65" s="288"/>
      <c r="Z65" s="288"/>
      <c r="AA65" s="288"/>
      <c r="AB65" s="288"/>
      <c r="AC65" s="288"/>
    </row>
    <row r="66" spans="1:29" ht="16.5" customHeight="1">
      <c r="A66" s="461" t="s">
        <v>46</v>
      </c>
      <c r="B66" s="453">
        <v>2015</v>
      </c>
      <c r="C66" s="264" t="s">
        <v>86</v>
      </c>
      <c r="D66" s="281" t="s">
        <v>102</v>
      </c>
      <c r="E66" s="266">
        <f>SUM(E67:E68)</f>
        <v>2997</v>
      </c>
      <c r="F66" s="266">
        <f>SUM(F67:F68)</f>
        <v>2995</v>
      </c>
      <c r="G66" s="267">
        <v>0</v>
      </c>
      <c r="H66" s="287">
        <f aca="true" t="shared" si="15" ref="H66:AC66">SUM(H67:H68)</f>
        <v>2</v>
      </c>
      <c r="I66" s="290">
        <f t="shared" si="15"/>
        <v>19</v>
      </c>
      <c r="J66" s="287">
        <f t="shared" si="15"/>
        <v>25</v>
      </c>
      <c r="K66" s="267">
        <f t="shared" si="15"/>
        <v>212</v>
      </c>
      <c r="L66" s="267">
        <f t="shared" si="15"/>
        <v>182</v>
      </c>
      <c r="M66" s="287">
        <f t="shared" si="15"/>
        <v>88</v>
      </c>
      <c r="N66" s="287">
        <f t="shared" si="15"/>
        <v>75</v>
      </c>
      <c r="O66" s="287">
        <f t="shared" si="15"/>
        <v>66</v>
      </c>
      <c r="P66" s="287">
        <f t="shared" si="15"/>
        <v>6</v>
      </c>
      <c r="Q66" s="287">
        <f t="shared" si="15"/>
        <v>78</v>
      </c>
      <c r="R66" s="287">
        <f t="shared" si="15"/>
        <v>182</v>
      </c>
      <c r="S66" s="287">
        <f t="shared" si="15"/>
        <v>139</v>
      </c>
      <c r="T66" s="287">
        <f t="shared" si="15"/>
        <v>571</v>
      </c>
      <c r="U66" s="287">
        <f t="shared" si="15"/>
        <v>192</v>
      </c>
      <c r="V66" s="287">
        <f t="shared" si="15"/>
        <v>434</v>
      </c>
      <c r="W66" s="287">
        <f t="shared" si="15"/>
        <v>116</v>
      </c>
      <c r="X66" s="287">
        <f t="shared" si="15"/>
        <v>4</v>
      </c>
      <c r="Y66" s="267">
        <f t="shared" si="15"/>
        <v>0</v>
      </c>
      <c r="Z66" s="287">
        <f t="shared" si="15"/>
        <v>552</v>
      </c>
      <c r="AA66" s="287">
        <f t="shared" si="15"/>
        <v>51</v>
      </c>
      <c r="AB66" s="267">
        <f t="shared" si="15"/>
        <v>1</v>
      </c>
      <c r="AC66" s="267">
        <f t="shared" si="15"/>
        <v>2</v>
      </c>
    </row>
    <row r="67" spans="1:29" ht="16.5" customHeight="1">
      <c r="A67" s="461"/>
      <c r="B67" s="453"/>
      <c r="C67" s="264" t="s">
        <v>97</v>
      </c>
      <c r="D67" s="281" t="s">
        <v>118</v>
      </c>
      <c r="E67" s="266">
        <f>SUM(F67,AC67)</f>
        <v>1542</v>
      </c>
      <c r="F67" s="266">
        <f>SUM(G67:AB67)</f>
        <v>1542</v>
      </c>
      <c r="G67" s="287">
        <v>0</v>
      </c>
      <c r="H67" s="287">
        <v>1</v>
      </c>
      <c r="I67" s="290">
        <v>14</v>
      </c>
      <c r="J67" s="287">
        <v>15</v>
      </c>
      <c r="K67" s="267">
        <v>101</v>
      </c>
      <c r="L67" s="287">
        <v>83</v>
      </c>
      <c r="M67" s="288">
        <v>51</v>
      </c>
      <c r="N67" s="288">
        <v>32</v>
      </c>
      <c r="O67" s="288">
        <v>26</v>
      </c>
      <c r="P67" s="287">
        <v>2</v>
      </c>
      <c r="Q67" s="288">
        <v>14</v>
      </c>
      <c r="R67" s="288">
        <v>112</v>
      </c>
      <c r="S67" s="288">
        <v>79</v>
      </c>
      <c r="T67" s="288">
        <v>364</v>
      </c>
      <c r="U67" s="288">
        <v>124</v>
      </c>
      <c r="V67" s="288">
        <v>207</v>
      </c>
      <c r="W67" s="288">
        <v>76</v>
      </c>
      <c r="X67" s="288">
        <v>4</v>
      </c>
      <c r="Y67" s="288">
        <v>0</v>
      </c>
      <c r="Z67" s="288">
        <v>215</v>
      </c>
      <c r="AA67" s="288">
        <v>21</v>
      </c>
      <c r="AB67" s="288">
        <v>1</v>
      </c>
      <c r="AC67" s="288">
        <v>0</v>
      </c>
    </row>
    <row r="68" spans="1:29" ht="16.5" customHeight="1">
      <c r="A68" s="461"/>
      <c r="B68" s="453"/>
      <c r="C68" s="292" t="s">
        <v>98</v>
      </c>
      <c r="D68" s="293" t="s">
        <v>119</v>
      </c>
      <c r="E68" s="266">
        <f>SUM(F68,AC68)</f>
        <v>1455</v>
      </c>
      <c r="F68" s="266">
        <f>SUM(G68:AB68)</f>
        <v>1453</v>
      </c>
      <c r="G68" s="287">
        <v>0</v>
      </c>
      <c r="H68" s="287">
        <v>1</v>
      </c>
      <c r="I68" s="290">
        <v>5</v>
      </c>
      <c r="J68" s="287">
        <v>10</v>
      </c>
      <c r="K68" s="267">
        <v>111</v>
      </c>
      <c r="L68" s="287">
        <v>99</v>
      </c>
      <c r="M68" s="288">
        <v>37</v>
      </c>
      <c r="N68" s="288">
        <v>43</v>
      </c>
      <c r="O68" s="288">
        <v>40</v>
      </c>
      <c r="P68" s="287">
        <v>4</v>
      </c>
      <c r="Q68" s="287">
        <v>64</v>
      </c>
      <c r="R68" s="288">
        <v>70</v>
      </c>
      <c r="S68" s="288">
        <v>60</v>
      </c>
      <c r="T68" s="288">
        <v>207</v>
      </c>
      <c r="U68" s="288">
        <v>68</v>
      </c>
      <c r="V68" s="288">
        <v>227</v>
      </c>
      <c r="W68" s="288">
        <v>40</v>
      </c>
      <c r="X68" s="288">
        <v>0</v>
      </c>
      <c r="Y68" s="288">
        <v>0</v>
      </c>
      <c r="Z68" s="288">
        <v>337</v>
      </c>
      <c r="AA68" s="288">
        <v>30</v>
      </c>
      <c r="AB68" s="288">
        <v>0</v>
      </c>
      <c r="AC68" s="288">
        <v>2</v>
      </c>
    </row>
    <row r="69" spans="1:29" ht="7.5" customHeight="1">
      <c r="A69" s="283"/>
      <c r="B69" s="284"/>
      <c r="C69" s="283"/>
      <c r="D69" s="284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6"/>
      <c r="Q69" s="285"/>
      <c r="R69" s="285"/>
      <c r="S69" s="285"/>
      <c r="T69" s="285"/>
      <c r="U69" s="285"/>
      <c r="V69" s="285"/>
      <c r="W69" s="285"/>
      <c r="X69" s="285"/>
      <c r="Y69" s="285"/>
      <c r="Z69" s="285"/>
      <c r="AA69" s="285"/>
      <c r="AB69" s="285"/>
      <c r="AC69" s="285"/>
    </row>
    <row r="70" spans="1:13" ht="19.5" customHeight="1">
      <c r="A70" s="223" t="s">
        <v>259</v>
      </c>
      <c r="G70" s="235"/>
      <c r="H70" s="235"/>
      <c r="I70" s="235"/>
      <c r="J70" s="235"/>
      <c r="M70" s="235"/>
    </row>
  </sheetData>
  <sheetProtection selectLockedCells="1" selectUnlockedCells="1"/>
  <mergeCells count="92">
    <mergeCell ref="A50:A52"/>
    <mergeCell ref="B50:B52"/>
    <mergeCell ref="A54:A56"/>
    <mergeCell ref="B54:B56"/>
    <mergeCell ref="A58:A60"/>
    <mergeCell ref="B58:B60"/>
    <mergeCell ref="B2:M2"/>
    <mergeCell ref="P2:Z2"/>
    <mergeCell ref="A4:B6"/>
    <mergeCell ref="C4:D6"/>
    <mergeCell ref="E4:E6"/>
    <mergeCell ref="F4:Z4"/>
    <mergeCell ref="F5:F7"/>
    <mergeCell ref="G5:H5"/>
    <mergeCell ref="I5:J5"/>
    <mergeCell ref="K5:O5"/>
    <mergeCell ref="P5:Q5"/>
    <mergeCell ref="R5:S5"/>
    <mergeCell ref="T5:U5"/>
    <mergeCell ref="V5:W5"/>
    <mergeCell ref="X5:Y5"/>
    <mergeCell ref="Z5:Z6"/>
    <mergeCell ref="T6:U6"/>
    <mergeCell ref="V6:W6"/>
    <mergeCell ref="X6:Y6"/>
    <mergeCell ref="G6:H6"/>
    <mergeCell ref="I6:J6"/>
    <mergeCell ref="K6:L6"/>
    <mergeCell ref="M6:N6"/>
    <mergeCell ref="P6:Q6"/>
    <mergeCell ref="R6:S6"/>
    <mergeCell ref="Z7:Z8"/>
    <mergeCell ref="X26:Y26"/>
    <mergeCell ref="A25:B27"/>
    <mergeCell ref="C25:D27"/>
    <mergeCell ref="A19:A21"/>
    <mergeCell ref="R27:S27"/>
    <mergeCell ref="A22:A24"/>
    <mergeCell ref="B22:B24"/>
    <mergeCell ref="A7:B8"/>
    <mergeCell ref="C7:D8"/>
    <mergeCell ref="E7:E8"/>
    <mergeCell ref="M7:N7"/>
    <mergeCell ref="V26:W26"/>
    <mergeCell ref="Z26:AA26"/>
    <mergeCell ref="O27:P27"/>
    <mergeCell ref="AA7:AA8"/>
    <mergeCell ref="A10:A12"/>
    <mergeCell ref="B10:B12"/>
    <mergeCell ref="A13:A15"/>
    <mergeCell ref="B13:B15"/>
    <mergeCell ref="A16:A18"/>
    <mergeCell ref="B16:B18"/>
    <mergeCell ref="T26:U26"/>
    <mergeCell ref="B19:B21"/>
    <mergeCell ref="G26:H26"/>
    <mergeCell ref="I26:J26"/>
    <mergeCell ref="K26:L26"/>
    <mergeCell ref="AB26:AB27"/>
    <mergeCell ref="T27:U27"/>
    <mergeCell ref="V27:W27"/>
    <mergeCell ref="X27:Y27"/>
    <mergeCell ref="Z27:AA27"/>
    <mergeCell ref="E25:E27"/>
    <mergeCell ref="F25:AB25"/>
    <mergeCell ref="F26:F28"/>
    <mergeCell ref="AB28:AB29"/>
    <mergeCell ref="G27:H27"/>
    <mergeCell ref="I27:J27"/>
    <mergeCell ref="K27:L27"/>
    <mergeCell ref="M27:N27"/>
    <mergeCell ref="M26:Q26"/>
    <mergeCell ref="R26:S26"/>
    <mergeCell ref="AC28:AC29"/>
    <mergeCell ref="A30:A32"/>
    <mergeCell ref="B30:B32"/>
    <mergeCell ref="A34:A36"/>
    <mergeCell ref="B34:B36"/>
    <mergeCell ref="A28:B29"/>
    <mergeCell ref="C28:D29"/>
    <mergeCell ref="E28:E29"/>
    <mergeCell ref="O28:P28"/>
    <mergeCell ref="A66:A68"/>
    <mergeCell ref="B66:B68"/>
    <mergeCell ref="A42:A44"/>
    <mergeCell ref="B42:B44"/>
    <mergeCell ref="A38:A40"/>
    <mergeCell ref="B38:B40"/>
    <mergeCell ref="A46:A48"/>
    <mergeCell ref="B46:B48"/>
    <mergeCell ref="A62:A64"/>
    <mergeCell ref="B62:B64"/>
  </mergeCells>
  <printOptions/>
  <pageMargins left="0.6692913385826772" right="0.1968503937007874" top="0.5905511811023623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0"/>
  <sheetViews>
    <sheetView zoomScale="115" zoomScaleNormal="115" zoomScalePageLayoutView="0" workbookViewId="0" topLeftCell="A1">
      <pane ySplit="8" topLeftCell="A54" activePane="bottomLeft" state="frozen"/>
      <selection pane="topLeft" activeCell="A1" sqref="A1"/>
      <selection pane="bottomLeft" activeCell="R57" sqref="R57:U57"/>
    </sheetView>
  </sheetViews>
  <sheetFormatPr defaultColWidth="5.21484375" defaultRowHeight="19.5" customHeight="1"/>
  <cols>
    <col min="1" max="1" width="5.10546875" style="233" customWidth="1"/>
    <col min="2" max="2" width="3.6640625" style="233" customWidth="1"/>
    <col min="3" max="3" width="2.6640625" style="234" customWidth="1"/>
    <col min="4" max="4" width="4.10546875" style="234" customWidth="1"/>
    <col min="5" max="5" width="5.21484375" style="235" customWidth="1"/>
    <col min="6" max="6" width="4.77734375" style="235" customWidth="1"/>
    <col min="7" max="7" width="3.88671875" style="235" customWidth="1"/>
    <col min="8" max="8" width="3.5546875" style="235" customWidth="1"/>
    <col min="9" max="9" width="4.3359375" style="236" customWidth="1"/>
    <col min="10" max="12" width="4.4453125" style="236" customWidth="1"/>
    <col min="13" max="14" width="4.4453125" style="235" customWidth="1"/>
    <col min="15" max="15" width="4.77734375" style="237" customWidth="1"/>
    <col min="16" max="16" width="4.77734375" style="235" customWidth="1"/>
    <col min="17" max="17" width="5.10546875" style="237" customWidth="1"/>
    <col min="18" max="18" width="5.10546875" style="238" customWidth="1"/>
    <col min="19" max="19" width="5.10546875" style="235" customWidth="1"/>
    <col min="20" max="20" width="5.4453125" style="235" customWidth="1"/>
    <col min="21" max="21" width="5.10546875" style="235" customWidth="1"/>
    <col min="22" max="22" width="5.4453125" style="235" customWidth="1"/>
    <col min="23" max="25" width="5.10546875" style="235" customWidth="1"/>
    <col min="26" max="27" width="5.4453125" style="235" customWidth="1"/>
    <col min="28" max="28" width="5.10546875" style="235" customWidth="1"/>
    <col min="29" max="29" width="5.10546875" style="237" customWidth="1"/>
    <col min="30" max="30" width="5.21484375" style="237" customWidth="1"/>
    <col min="31" max="16384" width="5.21484375" style="235" customWidth="1"/>
  </cols>
  <sheetData>
    <row r="1" spans="1:30" s="234" customFormat="1" ht="15.75" customHeight="1">
      <c r="A1" s="239" t="s">
        <v>328</v>
      </c>
      <c r="B1" s="239"/>
      <c r="I1" s="240"/>
      <c r="J1" s="240"/>
      <c r="K1" s="240"/>
      <c r="L1" s="240"/>
      <c r="O1" s="241"/>
      <c r="Q1" s="233"/>
      <c r="R1" s="242"/>
      <c r="AC1" s="241" t="s">
        <v>329</v>
      </c>
      <c r="AD1" s="233"/>
    </row>
    <row r="2" spans="1:30" s="244" customFormat="1" ht="24" customHeight="1">
      <c r="A2" s="243"/>
      <c r="B2" s="498" t="s">
        <v>330</v>
      </c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234"/>
      <c r="Q2" s="234"/>
      <c r="R2" s="499" t="s">
        <v>331</v>
      </c>
      <c r="S2" s="499"/>
      <c r="T2" s="499"/>
      <c r="U2" s="499"/>
      <c r="V2" s="499"/>
      <c r="W2" s="499"/>
      <c r="X2" s="499"/>
      <c r="Y2" s="499"/>
      <c r="Z2" s="499"/>
      <c r="AA2" s="499"/>
      <c r="AB2" s="499"/>
      <c r="AC2" s="243"/>
      <c r="AD2" s="243"/>
    </row>
    <row r="3" spans="1:30" s="234" customFormat="1" ht="15.75" customHeight="1">
      <c r="A3" s="233" t="s">
        <v>4</v>
      </c>
      <c r="B3" s="233"/>
      <c r="C3" s="245"/>
      <c r="D3" s="245"/>
      <c r="E3" s="245"/>
      <c r="I3" s="240"/>
      <c r="J3" s="240"/>
      <c r="K3" s="240"/>
      <c r="L3" s="240"/>
      <c r="O3" s="233"/>
      <c r="Q3" s="233"/>
      <c r="R3" s="242"/>
      <c r="AC3" s="246" t="s">
        <v>273</v>
      </c>
      <c r="AD3" s="233"/>
    </row>
    <row r="4" spans="1:29" s="233" customFormat="1" ht="15" customHeight="1">
      <c r="A4" s="487" t="s">
        <v>6</v>
      </c>
      <c r="B4" s="487"/>
      <c r="C4" s="467" t="s">
        <v>211</v>
      </c>
      <c r="D4" s="467"/>
      <c r="E4" s="467" t="s">
        <v>274</v>
      </c>
      <c r="F4" s="468" t="s">
        <v>315</v>
      </c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  <c r="X4" s="468"/>
      <c r="Y4" s="468"/>
      <c r="Z4" s="468"/>
      <c r="AA4" s="468"/>
      <c r="AB4" s="468"/>
      <c r="AC4" s="247"/>
    </row>
    <row r="5" spans="1:29" s="233" customFormat="1" ht="21" customHeight="1">
      <c r="A5" s="487"/>
      <c r="B5" s="487"/>
      <c r="C5" s="467"/>
      <c r="D5" s="467"/>
      <c r="E5" s="467"/>
      <c r="F5" s="469" t="s">
        <v>276</v>
      </c>
      <c r="G5" s="469" t="s">
        <v>316</v>
      </c>
      <c r="H5" s="469"/>
      <c r="I5" s="476" t="s">
        <v>317</v>
      </c>
      <c r="J5" s="476"/>
      <c r="K5" s="477" t="s">
        <v>318</v>
      </c>
      <c r="L5" s="477"/>
      <c r="M5" s="474" t="s">
        <v>279</v>
      </c>
      <c r="N5" s="474"/>
      <c r="O5" s="474"/>
      <c r="P5" s="474"/>
      <c r="Q5" s="474"/>
      <c r="R5" s="475" t="s">
        <v>280</v>
      </c>
      <c r="S5" s="475"/>
      <c r="T5" s="469" t="s">
        <v>281</v>
      </c>
      <c r="U5" s="469"/>
      <c r="V5" s="469" t="s">
        <v>282</v>
      </c>
      <c r="W5" s="469"/>
      <c r="X5" s="469" t="s">
        <v>283</v>
      </c>
      <c r="Y5" s="469"/>
      <c r="Z5" s="469" t="s">
        <v>284</v>
      </c>
      <c r="AA5" s="469"/>
      <c r="AB5" s="478" t="s">
        <v>319</v>
      </c>
      <c r="AC5" s="271" t="s">
        <v>286</v>
      </c>
    </row>
    <row r="6" spans="1:29" s="233" customFormat="1" ht="23.25" customHeight="1">
      <c r="A6" s="487"/>
      <c r="B6" s="487"/>
      <c r="C6" s="467"/>
      <c r="D6" s="467"/>
      <c r="E6" s="467"/>
      <c r="F6" s="467"/>
      <c r="G6" s="471" t="s">
        <v>320</v>
      </c>
      <c r="H6" s="471"/>
      <c r="I6" s="472" t="s">
        <v>321</v>
      </c>
      <c r="J6" s="472"/>
      <c r="K6" s="472" t="s">
        <v>288</v>
      </c>
      <c r="L6" s="472"/>
      <c r="M6" s="473" t="s">
        <v>289</v>
      </c>
      <c r="N6" s="473"/>
      <c r="O6" s="481" t="s">
        <v>322</v>
      </c>
      <c r="P6" s="481"/>
      <c r="Q6" s="272" t="s">
        <v>291</v>
      </c>
      <c r="R6" s="488" t="s">
        <v>292</v>
      </c>
      <c r="S6" s="488"/>
      <c r="T6" s="479" t="s">
        <v>293</v>
      </c>
      <c r="U6" s="479"/>
      <c r="V6" s="480" t="s">
        <v>294</v>
      </c>
      <c r="W6" s="480"/>
      <c r="X6" s="479" t="s">
        <v>295</v>
      </c>
      <c r="Y6" s="479"/>
      <c r="Z6" s="480" t="s">
        <v>296</v>
      </c>
      <c r="AA6" s="480"/>
      <c r="AB6" s="478"/>
      <c r="AC6" s="271" t="s">
        <v>297</v>
      </c>
    </row>
    <row r="7" spans="1:29" s="233" customFormat="1" ht="28.5" customHeight="1">
      <c r="A7" s="463" t="s">
        <v>234</v>
      </c>
      <c r="B7" s="463"/>
      <c r="C7" s="464" t="s">
        <v>298</v>
      </c>
      <c r="D7" s="464"/>
      <c r="E7" s="465" t="s">
        <v>299</v>
      </c>
      <c r="F7" s="469"/>
      <c r="G7" s="270" t="s">
        <v>300</v>
      </c>
      <c r="H7" s="273" t="s">
        <v>301</v>
      </c>
      <c r="I7" s="274" t="s">
        <v>300</v>
      </c>
      <c r="J7" s="274" t="s">
        <v>301</v>
      </c>
      <c r="K7" s="274" t="s">
        <v>300</v>
      </c>
      <c r="L7" s="274" t="s">
        <v>301</v>
      </c>
      <c r="M7" s="274" t="s">
        <v>300</v>
      </c>
      <c r="N7" s="275" t="s">
        <v>301</v>
      </c>
      <c r="O7" s="466" t="s">
        <v>323</v>
      </c>
      <c r="P7" s="466"/>
      <c r="Q7" s="276" t="s">
        <v>324</v>
      </c>
      <c r="R7" s="274" t="s">
        <v>300</v>
      </c>
      <c r="S7" s="274" t="s">
        <v>301</v>
      </c>
      <c r="T7" s="274" t="s">
        <v>300</v>
      </c>
      <c r="U7" s="274" t="s">
        <v>301</v>
      </c>
      <c r="V7" s="274" t="s">
        <v>300</v>
      </c>
      <c r="W7" s="274" t="s">
        <v>301</v>
      </c>
      <c r="X7" s="274" t="s">
        <v>300</v>
      </c>
      <c r="Y7" s="274" t="s">
        <v>301</v>
      </c>
      <c r="Z7" s="274" t="s">
        <v>300</v>
      </c>
      <c r="AA7" s="274" t="s">
        <v>301</v>
      </c>
      <c r="AB7" s="470" t="s">
        <v>304</v>
      </c>
      <c r="AC7" s="462" t="s">
        <v>305</v>
      </c>
    </row>
    <row r="8" spans="1:29" s="233" customFormat="1" ht="24.75" customHeight="1">
      <c r="A8" s="463"/>
      <c r="B8" s="463"/>
      <c r="C8" s="464"/>
      <c r="D8" s="464"/>
      <c r="E8" s="465"/>
      <c r="F8" s="277" t="s">
        <v>102</v>
      </c>
      <c r="G8" s="278" t="s">
        <v>306</v>
      </c>
      <c r="H8" s="278" t="s">
        <v>307</v>
      </c>
      <c r="I8" s="278" t="s">
        <v>306</v>
      </c>
      <c r="J8" s="278" t="s">
        <v>307</v>
      </c>
      <c r="K8" s="278" t="s">
        <v>306</v>
      </c>
      <c r="L8" s="278" t="s">
        <v>307</v>
      </c>
      <c r="M8" s="278" t="s">
        <v>306</v>
      </c>
      <c r="N8" s="278" t="s">
        <v>307</v>
      </c>
      <c r="O8" s="279" t="s">
        <v>325</v>
      </c>
      <c r="P8" s="280" t="s">
        <v>326</v>
      </c>
      <c r="Q8" s="257" t="s">
        <v>309</v>
      </c>
      <c r="R8" s="278" t="s">
        <v>306</v>
      </c>
      <c r="S8" s="278" t="s">
        <v>307</v>
      </c>
      <c r="T8" s="278" t="s">
        <v>306</v>
      </c>
      <c r="U8" s="278" t="s">
        <v>307</v>
      </c>
      <c r="V8" s="278" t="s">
        <v>306</v>
      </c>
      <c r="W8" s="278" t="s">
        <v>307</v>
      </c>
      <c r="X8" s="278" t="s">
        <v>306</v>
      </c>
      <c r="Y8" s="278" t="s">
        <v>307</v>
      </c>
      <c r="Z8" s="278" t="s">
        <v>306</v>
      </c>
      <c r="AA8" s="278" t="s">
        <v>307</v>
      </c>
      <c r="AB8" s="470"/>
      <c r="AC8" s="462"/>
    </row>
    <row r="9" spans="1:29" s="233" customFormat="1" ht="4.5" customHeight="1" hidden="1">
      <c r="A9" s="258"/>
      <c r="B9" s="259"/>
      <c r="C9" s="260"/>
      <c r="D9" s="259"/>
      <c r="I9" s="261"/>
      <c r="J9" s="261"/>
      <c r="K9" s="261"/>
      <c r="L9" s="261"/>
      <c r="M9" s="248"/>
      <c r="N9" s="248"/>
      <c r="O9" s="261"/>
      <c r="P9" s="261"/>
      <c r="Q9" s="248"/>
      <c r="R9" s="262"/>
      <c r="S9" s="248"/>
      <c r="T9" s="248"/>
      <c r="U9" s="248"/>
      <c r="V9" s="248"/>
      <c r="W9" s="248"/>
      <c r="X9" s="248"/>
      <c r="Y9" s="248"/>
      <c r="Z9" s="248"/>
      <c r="AA9" s="248"/>
      <c r="AB9" s="248"/>
      <c r="AC9" s="248"/>
    </row>
    <row r="10" spans="1:29" ht="18" customHeight="1" hidden="1">
      <c r="A10" s="461" t="s">
        <v>332</v>
      </c>
      <c r="B10" s="453">
        <v>2007</v>
      </c>
      <c r="C10" s="264" t="s">
        <v>86</v>
      </c>
      <c r="D10" s="281" t="s">
        <v>102</v>
      </c>
      <c r="E10" s="266">
        <f>SUM(E11:E12)</f>
        <v>2693</v>
      </c>
      <c r="F10" s="266">
        <f>SUM(F11:F12)</f>
        <v>2683</v>
      </c>
      <c r="G10" s="266"/>
      <c r="H10" s="266"/>
      <c r="I10" s="267">
        <f aca="true" t="shared" si="0" ref="I10:AC10">SUM(I11:I12)</f>
        <v>10</v>
      </c>
      <c r="J10" s="267">
        <f t="shared" si="0"/>
        <v>8</v>
      </c>
      <c r="K10" s="267">
        <f t="shared" si="0"/>
        <v>105</v>
      </c>
      <c r="L10" s="267">
        <f t="shared" si="0"/>
        <v>83</v>
      </c>
      <c r="M10" s="267">
        <f t="shared" si="0"/>
        <v>58</v>
      </c>
      <c r="N10" s="267">
        <f t="shared" si="0"/>
        <v>34</v>
      </c>
      <c r="O10" s="267">
        <f t="shared" si="0"/>
        <v>63</v>
      </c>
      <c r="P10" s="267">
        <f t="shared" si="0"/>
        <v>4</v>
      </c>
      <c r="Q10" s="267">
        <f t="shared" si="0"/>
        <v>42</v>
      </c>
      <c r="R10" s="267">
        <f t="shared" si="0"/>
        <v>158</v>
      </c>
      <c r="S10" s="267">
        <f t="shared" si="0"/>
        <v>92</v>
      </c>
      <c r="T10" s="267">
        <f t="shared" si="0"/>
        <v>524</v>
      </c>
      <c r="U10" s="267">
        <f t="shared" si="0"/>
        <v>181</v>
      </c>
      <c r="V10" s="267">
        <f t="shared" si="0"/>
        <v>448</v>
      </c>
      <c r="W10" s="267">
        <f t="shared" si="0"/>
        <v>116</v>
      </c>
      <c r="X10" s="267">
        <f t="shared" si="0"/>
        <v>7</v>
      </c>
      <c r="Y10" s="267">
        <f t="shared" si="0"/>
        <v>0</v>
      </c>
      <c r="Z10" s="267">
        <f t="shared" si="0"/>
        <v>653</v>
      </c>
      <c r="AA10" s="267">
        <f t="shared" si="0"/>
        <v>93</v>
      </c>
      <c r="AB10" s="267">
        <f t="shared" si="0"/>
        <v>4</v>
      </c>
      <c r="AC10" s="267">
        <f t="shared" si="0"/>
        <v>10</v>
      </c>
    </row>
    <row r="11" spans="1:29" ht="18" customHeight="1" hidden="1">
      <c r="A11" s="461"/>
      <c r="B11" s="453"/>
      <c r="C11" s="264" t="s">
        <v>97</v>
      </c>
      <c r="D11" s="281" t="s">
        <v>118</v>
      </c>
      <c r="E11" s="266">
        <f>SUM(F11,AC11)</f>
        <v>1417</v>
      </c>
      <c r="F11" s="266">
        <f>SUM(I11:AB11)</f>
        <v>1416</v>
      </c>
      <c r="G11" s="266"/>
      <c r="H11" s="266"/>
      <c r="I11" s="267">
        <v>8</v>
      </c>
      <c r="J11" s="267">
        <v>6</v>
      </c>
      <c r="K11" s="267">
        <v>58</v>
      </c>
      <c r="L11" s="267">
        <v>44</v>
      </c>
      <c r="M11" s="267">
        <v>37</v>
      </c>
      <c r="N11" s="267">
        <v>12</v>
      </c>
      <c r="O11" s="267">
        <v>25</v>
      </c>
      <c r="P11" s="267">
        <v>2</v>
      </c>
      <c r="Q11" s="267">
        <v>1</v>
      </c>
      <c r="R11" s="267">
        <v>95</v>
      </c>
      <c r="S11" s="267">
        <v>59</v>
      </c>
      <c r="T11" s="267">
        <v>340</v>
      </c>
      <c r="U11" s="267">
        <v>116</v>
      </c>
      <c r="V11" s="267">
        <v>222</v>
      </c>
      <c r="W11" s="267">
        <v>80</v>
      </c>
      <c r="X11" s="267">
        <v>7</v>
      </c>
      <c r="Y11" s="267">
        <v>0</v>
      </c>
      <c r="Z11" s="267">
        <v>271</v>
      </c>
      <c r="AA11" s="267">
        <v>31</v>
      </c>
      <c r="AB11" s="267">
        <v>2</v>
      </c>
      <c r="AC11" s="267">
        <v>1</v>
      </c>
    </row>
    <row r="12" spans="1:29" ht="18" customHeight="1" hidden="1">
      <c r="A12" s="461"/>
      <c r="B12" s="453"/>
      <c r="C12" s="268" t="s">
        <v>98</v>
      </c>
      <c r="D12" s="282" t="s">
        <v>119</v>
      </c>
      <c r="E12" s="266">
        <f>SUM(F12,AC12)</f>
        <v>1276</v>
      </c>
      <c r="F12" s="266">
        <f>SUM(I12:AB12)</f>
        <v>1267</v>
      </c>
      <c r="G12" s="266"/>
      <c r="H12" s="266"/>
      <c r="I12" s="267">
        <v>2</v>
      </c>
      <c r="J12" s="267">
        <v>2</v>
      </c>
      <c r="K12" s="267">
        <v>47</v>
      </c>
      <c r="L12" s="267">
        <v>39</v>
      </c>
      <c r="M12" s="267">
        <v>21</v>
      </c>
      <c r="N12" s="267">
        <v>22</v>
      </c>
      <c r="O12" s="267">
        <v>38</v>
      </c>
      <c r="P12" s="267">
        <v>2</v>
      </c>
      <c r="Q12" s="267">
        <v>41</v>
      </c>
      <c r="R12" s="267">
        <v>63</v>
      </c>
      <c r="S12" s="267">
        <v>33</v>
      </c>
      <c r="T12" s="267">
        <v>184</v>
      </c>
      <c r="U12" s="267">
        <v>65</v>
      </c>
      <c r="V12" s="267">
        <v>226</v>
      </c>
      <c r="W12" s="267">
        <v>36</v>
      </c>
      <c r="X12" s="267">
        <v>0</v>
      </c>
      <c r="Y12" s="267">
        <v>0</v>
      </c>
      <c r="Z12" s="267">
        <v>382</v>
      </c>
      <c r="AA12" s="267">
        <v>62</v>
      </c>
      <c r="AB12" s="267">
        <v>2</v>
      </c>
      <c r="AC12" s="267">
        <v>9</v>
      </c>
    </row>
    <row r="13" spans="1:29" ht="18" customHeight="1" hidden="1">
      <c r="A13" s="461" t="s">
        <v>334</v>
      </c>
      <c r="B13" s="453">
        <v>2009</v>
      </c>
      <c r="C13" s="264" t="s">
        <v>86</v>
      </c>
      <c r="D13" s="281" t="s">
        <v>102</v>
      </c>
      <c r="E13" s="266">
        <f>SUM(E14:E15)</f>
        <v>2871</v>
      </c>
      <c r="F13" s="266">
        <f>SUM(F14:F15)</f>
        <v>2859</v>
      </c>
      <c r="G13" s="266"/>
      <c r="H13" s="266"/>
      <c r="I13" s="267">
        <f aca="true" t="shared" si="1" ref="I13:AC13">SUM(I14:I15)</f>
        <v>12</v>
      </c>
      <c r="J13" s="267">
        <f t="shared" si="1"/>
        <v>16</v>
      </c>
      <c r="K13" s="267">
        <f t="shared" si="1"/>
        <v>135</v>
      </c>
      <c r="L13" s="267">
        <f t="shared" si="1"/>
        <v>106</v>
      </c>
      <c r="M13" s="267">
        <f t="shared" si="1"/>
        <v>59</v>
      </c>
      <c r="N13" s="267">
        <f t="shared" si="1"/>
        <v>52</v>
      </c>
      <c r="O13" s="267">
        <f t="shared" si="1"/>
        <v>63</v>
      </c>
      <c r="P13" s="267">
        <f t="shared" si="1"/>
        <v>4</v>
      </c>
      <c r="Q13" s="267">
        <f t="shared" si="1"/>
        <v>47</v>
      </c>
      <c r="R13" s="267">
        <f t="shared" si="1"/>
        <v>189</v>
      </c>
      <c r="S13" s="267">
        <f t="shared" si="1"/>
        <v>108</v>
      </c>
      <c r="T13" s="267">
        <f t="shared" si="1"/>
        <v>577</v>
      </c>
      <c r="U13" s="267">
        <f t="shared" si="1"/>
        <v>186</v>
      </c>
      <c r="V13" s="267">
        <f t="shared" si="1"/>
        <v>452</v>
      </c>
      <c r="W13" s="267">
        <f t="shared" si="1"/>
        <v>121</v>
      </c>
      <c r="X13" s="267">
        <f t="shared" si="1"/>
        <v>7</v>
      </c>
      <c r="Y13" s="267">
        <f t="shared" si="1"/>
        <v>0</v>
      </c>
      <c r="Z13" s="267">
        <f t="shared" si="1"/>
        <v>637</v>
      </c>
      <c r="AA13" s="267">
        <f t="shared" si="1"/>
        <v>86</v>
      </c>
      <c r="AB13" s="267">
        <f t="shared" si="1"/>
        <v>2</v>
      </c>
      <c r="AC13" s="267">
        <f t="shared" si="1"/>
        <v>12</v>
      </c>
    </row>
    <row r="14" spans="1:29" ht="18" customHeight="1" hidden="1">
      <c r="A14" s="461"/>
      <c r="B14" s="453"/>
      <c r="C14" s="264" t="s">
        <v>97</v>
      </c>
      <c r="D14" s="281" t="s">
        <v>118</v>
      </c>
      <c r="E14" s="266">
        <f>SUM(F14,AC14)</f>
        <v>1492</v>
      </c>
      <c r="F14" s="266">
        <f>SUM(I14:AB14)</f>
        <v>1490</v>
      </c>
      <c r="G14" s="266"/>
      <c r="H14" s="266"/>
      <c r="I14" s="267">
        <v>10</v>
      </c>
      <c r="J14" s="267">
        <v>11</v>
      </c>
      <c r="K14" s="267">
        <v>71</v>
      </c>
      <c r="L14" s="267">
        <v>52</v>
      </c>
      <c r="M14" s="267">
        <v>34</v>
      </c>
      <c r="N14" s="267">
        <v>19</v>
      </c>
      <c r="O14" s="267">
        <v>25</v>
      </c>
      <c r="P14" s="267">
        <v>2</v>
      </c>
      <c r="Q14" s="267">
        <v>2</v>
      </c>
      <c r="R14" s="267">
        <v>116</v>
      </c>
      <c r="S14" s="267">
        <v>63</v>
      </c>
      <c r="T14" s="267">
        <v>371</v>
      </c>
      <c r="U14" s="267">
        <v>108</v>
      </c>
      <c r="V14" s="267">
        <v>222</v>
      </c>
      <c r="W14" s="267">
        <v>85</v>
      </c>
      <c r="X14" s="267">
        <v>7</v>
      </c>
      <c r="Y14" s="267">
        <v>0</v>
      </c>
      <c r="Z14" s="267">
        <v>262</v>
      </c>
      <c r="AA14" s="267">
        <v>29</v>
      </c>
      <c r="AB14" s="267">
        <v>1</v>
      </c>
      <c r="AC14" s="267">
        <v>2</v>
      </c>
    </row>
    <row r="15" spans="1:29" ht="18" customHeight="1" hidden="1">
      <c r="A15" s="461"/>
      <c r="B15" s="453"/>
      <c r="C15" s="268" t="s">
        <v>98</v>
      </c>
      <c r="D15" s="282" t="s">
        <v>119</v>
      </c>
      <c r="E15" s="266">
        <f>SUM(F15,AC15)</f>
        <v>1379</v>
      </c>
      <c r="F15" s="266">
        <f>SUM(I15:AB15)</f>
        <v>1369</v>
      </c>
      <c r="G15" s="266"/>
      <c r="H15" s="266"/>
      <c r="I15" s="267">
        <v>2</v>
      </c>
      <c r="J15" s="267">
        <v>5</v>
      </c>
      <c r="K15" s="267">
        <v>64</v>
      </c>
      <c r="L15" s="267">
        <v>54</v>
      </c>
      <c r="M15" s="267">
        <v>25</v>
      </c>
      <c r="N15" s="267">
        <v>33</v>
      </c>
      <c r="O15" s="267">
        <v>38</v>
      </c>
      <c r="P15" s="267">
        <v>2</v>
      </c>
      <c r="Q15" s="267">
        <v>45</v>
      </c>
      <c r="R15" s="267">
        <v>73</v>
      </c>
      <c r="S15" s="267">
        <v>45</v>
      </c>
      <c r="T15" s="267">
        <v>206</v>
      </c>
      <c r="U15" s="267">
        <v>78</v>
      </c>
      <c r="V15" s="267">
        <v>230</v>
      </c>
      <c r="W15" s="267">
        <v>36</v>
      </c>
      <c r="X15" s="267">
        <v>0</v>
      </c>
      <c r="Y15" s="267">
        <v>0</v>
      </c>
      <c r="Z15" s="267">
        <v>375</v>
      </c>
      <c r="AA15" s="267">
        <v>57</v>
      </c>
      <c r="AB15" s="267">
        <v>1</v>
      </c>
      <c r="AC15" s="267">
        <v>10</v>
      </c>
    </row>
    <row r="16" spans="1:29" ht="18" customHeight="1" hidden="1">
      <c r="A16" s="461" t="s">
        <v>335</v>
      </c>
      <c r="B16" s="453">
        <v>2010</v>
      </c>
      <c r="C16" s="264" t="s">
        <v>86</v>
      </c>
      <c r="D16" s="281" t="s">
        <v>102</v>
      </c>
      <c r="E16" s="266">
        <f>SUM(E17:E18)</f>
        <v>2931</v>
      </c>
      <c r="F16" s="266">
        <f>SUM(F17:F18)</f>
        <v>2919</v>
      </c>
      <c r="G16" s="267"/>
      <c r="H16" s="267">
        <f aca="true" t="shared" si="2" ref="H16:AC16">SUM(H17:H18)</f>
        <v>2</v>
      </c>
      <c r="I16" s="267">
        <f t="shared" si="2"/>
        <v>10</v>
      </c>
      <c r="J16" s="267">
        <f t="shared" si="2"/>
        <v>19</v>
      </c>
      <c r="K16" s="267">
        <f t="shared" si="2"/>
        <v>135</v>
      </c>
      <c r="L16" s="267">
        <f t="shared" si="2"/>
        <v>131</v>
      </c>
      <c r="M16" s="267">
        <f t="shared" si="2"/>
        <v>64</v>
      </c>
      <c r="N16" s="267">
        <f t="shared" si="2"/>
        <v>58</v>
      </c>
      <c r="O16" s="267">
        <f t="shared" si="2"/>
        <v>68</v>
      </c>
      <c r="P16" s="267">
        <f t="shared" si="2"/>
        <v>6</v>
      </c>
      <c r="Q16" s="267">
        <f t="shared" si="2"/>
        <v>48</v>
      </c>
      <c r="R16" s="267">
        <f t="shared" si="2"/>
        <v>190</v>
      </c>
      <c r="S16" s="267">
        <f t="shared" si="2"/>
        <v>117</v>
      </c>
      <c r="T16" s="267">
        <f t="shared" si="2"/>
        <v>589</v>
      </c>
      <c r="U16" s="267">
        <f t="shared" si="2"/>
        <v>198</v>
      </c>
      <c r="V16" s="267">
        <f t="shared" si="2"/>
        <v>446</v>
      </c>
      <c r="W16" s="267">
        <f t="shared" si="2"/>
        <v>119</v>
      </c>
      <c r="X16" s="267">
        <f t="shared" si="2"/>
        <v>6</v>
      </c>
      <c r="Y16" s="267">
        <f t="shared" si="2"/>
        <v>0</v>
      </c>
      <c r="Z16" s="267">
        <f t="shared" si="2"/>
        <v>629</v>
      </c>
      <c r="AA16" s="267">
        <f t="shared" si="2"/>
        <v>82</v>
      </c>
      <c r="AB16" s="267">
        <f t="shared" si="2"/>
        <v>2</v>
      </c>
      <c r="AC16" s="267">
        <f t="shared" si="2"/>
        <v>12</v>
      </c>
    </row>
    <row r="17" spans="1:29" ht="18" customHeight="1" hidden="1">
      <c r="A17" s="461"/>
      <c r="B17" s="453"/>
      <c r="C17" s="264" t="s">
        <v>97</v>
      </c>
      <c r="D17" s="281" t="s">
        <v>118</v>
      </c>
      <c r="E17" s="266">
        <f>SUM(F17,AC17)</f>
        <v>1518</v>
      </c>
      <c r="F17" s="266">
        <f>SUM(G17:AB17)</f>
        <v>1516</v>
      </c>
      <c r="G17" s="266"/>
      <c r="H17" s="266">
        <v>1</v>
      </c>
      <c r="I17" s="267">
        <v>9</v>
      </c>
      <c r="J17" s="267">
        <v>11</v>
      </c>
      <c r="K17" s="267">
        <v>70</v>
      </c>
      <c r="L17" s="267">
        <v>63</v>
      </c>
      <c r="M17" s="267">
        <v>34</v>
      </c>
      <c r="N17" s="267">
        <v>22</v>
      </c>
      <c r="O17" s="267">
        <v>26</v>
      </c>
      <c r="P17" s="267">
        <v>2</v>
      </c>
      <c r="Q17" s="267">
        <v>3</v>
      </c>
      <c r="R17" s="267">
        <v>116</v>
      </c>
      <c r="S17" s="267">
        <v>69</v>
      </c>
      <c r="T17" s="267">
        <v>385</v>
      </c>
      <c r="U17" s="267">
        <v>116</v>
      </c>
      <c r="V17" s="267">
        <v>218</v>
      </c>
      <c r="W17" s="267">
        <v>81</v>
      </c>
      <c r="X17" s="267">
        <v>6</v>
      </c>
      <c r="Y17" s="267">
        <v>0</v>
      </c>
      <c r="Z17" s="267">
        <v>254</v>
      </c>
      <c r="AA17" s="267">
        <v>29</v>
      </c>
      <c r="AB17" s="267">
        <v>1</v>
      </c>
      <c r="AC17" s="267">
        <v>2</v>
      </c>
    </row>
    <row r="18" spans="1:29" ht="22.5" customHeight="1" hidden="1">
      <c r="A18" s="461"/>
      <c r="B18" s="453"/>
      <c r="C18" s="268" t="s">
        <v>98</v>
      </c>
      <c r="D18" s="282" t="s">
        <v>119</v>
      </c>
      <c r="E18" s="266">
        <f>SUM(F18,AC18)</f>
        <v>1413</v>
      </c>
      <c r="F18" s="266">
        <f>SUM(G18:AB18)</f>
        <v>1403</v>
      </c>
      <c r="G18" s="266"/>
      <c r="H18" s="266">
        <v>1</v>
      </c>
      <c r="I18" s="267">
        <v>1</v>
      </c>
      <c r="J18" s="267">
        <v>8</v>
      </c>
      <c r="K18" s="267">
        <v>65</v>
      </c>
      <c r="L18" s="267">
        <v>68</v>
      </c>
      <c r="M18" s="267">
        <v>30</v>
      </c>
      <c r="N18" s="267">
        <v>36</v>
      </c>
      <c r="O18" s="267">
        <v>42</v>
      </c>
      <c r="P18" s="267">
        <v>4</v>
      </c>
      <c r="Q18" s="267">
        <v>45</v>
      </c>
      <c r="R18" s="267">
        <v>74</v>
      </c>
      <c r="S18" s="267">
        <v>48</v>
      </c>
      <c r="T18" s="267">
        <v>204</v>
      </c>
      <c r="U18" s="267">
        <v>82</v>
      </c>
      <c r="V18" s="267">
        <v>228</v>
      </c>
      <c r="W18" s="267">
        <v>38</v>
      </c>
      <c r="X18" s="267">
        <v>0</v>
      </c>
      <c r="Y18" s="267">
        <v>0</v>
      </c>
      <c r="Z18" s="267">
        <v>375</v>
      </c>
      <c r="AA18" s="267">
        <v>53</v>
      </c>
      <c r="AB18" s="267">
        <v>1</v>
      </c>
      <c r="AC18" s="267">
        <v>10</v>
      </c>
    </row>
    <row r="19" spans="1:29" ht="18" customHeight="1" hidden="1">
      <c r="A19" s="461" t="s">
        <v>336</v>
      </c>
      <c r="B19" s="453">
        <v>2011</v>
      </c>
      <c r="C19" s="264" t="s">
        <v>86</v>
      </c>
      <c r="D19" s="281" t="s">
        <v>102</v>
      </c>
      <c r="E19" s="266">
        <f>SUM(E20:E21)</f>
        <v>2905</v>
      </c>
      <c r="F19" s="266">
        <f>SUM(F20:F21)</f>
        <v>2893</v>
      </c>
      <c r="G19" s="267"/>
      <c r="H19" s="267">
        <f aca="true" t="shared" si="3" ref="H19:AC19">SUM(H20:H21)</f>
        <v>3</v>
      </c>
      <c r="I19" s="267">
        <f t="shared" si="3"/>
        <v>12</v>
      </c>
      <c r="J19" s="267">
        <f t="shared" si="3"/>
        <v>21</v>
      </c>
      <c r="K19" s="267">
        <f t="shared" si="3"/>
        <v>152</v>
      </c>
      <c r="L19" s="267">
        <f t="shared" si="3"/>
        <v>121</v>
      </c>
      <c r="M19" s="267">
        <f t="shared" si="3"/>
        <v>66</v>
      </c>
      <c r="N19" s="267">
        <f t="shared" si="3"/>
        <v>70</v>
      </c>
      <c r="O19" s="267">
        <f t="shared" si="3"/>
        <v>62</v>
      </c>
      <c r="P19" s="267">
        <f t="shared" si="3"/>
        <v>6</v>
      </c>
      <c r="Q19" s="267">
        <f t="shared" si="3"/>
        <v>61</v>
      </c>
      <c r="R19" s="267">
        <f t="shared" si="3"/>
        <v>198</v>
      </c>
      <c r="S19" s="267">
        <f t="shared" si="3"/>
        <v>109</v>
      </c>
      <c r="T19" s="267">
        <f t="shared" si="3"/>
        <v>566</v>
      </c>
      <c r="U19" s="267">
        <f t="shared" si="3"/>
        <v>202</v>
      </c>
      <c r="V19" s="267">
        <f t="shared" si="3"/>
        <v>431</v>
      </c>
      <c r="W19" s="267">
        <f t="shared" si="3"/>
        <v>116</v>
      </c>
      <c r="X19" s="267">
        <f t="shared" si="3"/>
        <v>5</v>
      </c>
      <c r="Y19" s="267">
        <f t="shared" si="3"/>
        <v>0</v>
      </c>
      <c r="Z19" s="267">
        <f t="shared" si="3"/>
        <v>614</v>
      </c>
      <c r="AA19" s="267">
        <f t="shared" si="3"/>
        <v>75</v>
      </c>
      <c r="AB19" s="267">
        <f t="shared" si="3"/>
        <v>3</v>
      </c>
      <c r="AC19" s="267">
        <f t="shared" si="3"/>
        <v>12</v>
      </c>
    </row>
    <row r="20" spans="1:29" ht="18" customHeight="1" hidden="1">
      <c r="A20" s="461"/>
      <c r="B20" s="453"/>
      <c r="C20" s="264" t="s">
        <v>97</v>
      </c>
      <c r="D20" s="281" t="s">
        <v>118</v>
      </c>
      <c r="E20" s="266">
        <f>SUM(F20,AC20)</f>
        <v>1506</v>
      </c>
      <c r="F20" s="266">
        <f>SUM(G20:AB20)</f>
        <v>1505</v>
      </c>
      <c r="G20" s="266"/>
      <c r="H20" s="266">
        <v>2</v>
      </c>
      <c r="I20" s="267">
        <v>11</v>
      </c>
      <c r="J20" s="267">
        <v>12</v>
      </c>
      <c r="K20" s="267">
        <v>74</v>
      </c>
      <c r="L20" s="267">
        <v>59</v>
      </c>
      <c r="M20" s="267">
        <v>36</v>
      </c>
      <c r="N20" s="267">
        <v>26</v>
      </c>
      <c r="O20" s="267">
        <v>24</v>
      </c>
      <c r="P20" s="267">
        <v>2</v>
      </c>
      <c r="Q20" s="267">
        <v>8</v>
      </c>
      <c r="R20" s="267">
        <v>121</v>
      </c>
      <c r="S20" s="267">
        <v>62</v>
      </c>
      <c r="T20" s="267">
        <v>372</v>
      </c>
      <c r="U20" s="267">
        <v>121</v>
      </c>
      <c r="V20" s="267">
        <v>214</v>
      </c>
      <c r="W20" s="267">
        <v>81</v>
      </c>
      <c r="X20" s="267">
        <v>5</v>
      </c>
      <c r="Y20" s="267">
        <v>0</v>
      </c>
      <c r="Z20" s="267">
        <v>248</v>
      </c>
      <c r="AA20" s="267">
        <v>25</v>
      </c>
      <c r="AB20" s="267">
        <v>2</v>
      </c>
      <c r="AC20" s="267">
        <v>1</v>
      </c>
    </row>
    <row r="21" spans="1:29" ht="18" customHeight="1" hidden="1">
      <c r="A21" s="461"/>
      <c r="B21" s="453"/>
      <c r="C21" s="268" t="s">
        <v>98</v>
      </c>
      <c r="D21" s="282" t="s">
        <v>119</v>
      </c>
      <c r="E21" s="266">
        <f>SUM(F21,AC21)</f>
        <v>1399</v>
      </c>
      <c r="F21" s="266">
        <f>SUM(G21:AB21)</f>
        <v>1388</v>
      </c>
      <c r="G21" s="266"/>
      <c r="H21" s="266">
        <v>1</v>
      </c>
      <c r="I21" s="267">
        <v>1</v>
      </c>
      <c r="J21" s="267">
        <v>9</v>
      </c>
      <c r="K21" s="267">
        <v>78</v>
      </c>
      <c r="L21" s="267">
        <v>62</v>
      </c>
      <c r="M21" s="267">
        <v>30</v>
      </c>
      <c r="N21" s="267">
        <v>44</v>
      </c>
      <c r="O21" s="267">
        <v>38</v>
      </c>
      <c r="P21" s="267">
        <v>4</v>
      </c>
      <c r="Q21" s="267">
        <v>53</v>
      </c>
      <c r="R21" s="267">
        <v>77</v>
      </c>
      <c r="S21" s="267">
        <v>47</v>
      </c>
      <c r="T21" s="267">
        <v>194</v>
      </c>
      <c r="U21" s="267">
        <v>81</v>
      </c>
      <c r="V21" s="267">
        <v>217</v>
      </c>
      <c r="W21" s="267">
        <v>35</v>
      </c>
      <c r="X21" s="267">
        <v>0</v>
      </c>
      <c r="Y21" s="267">
        <v>0</v>
      </c>
      <c r="Z21" s="267">
        <v>366</v>
      </c>
      <c r="AA21" s="267">
        <v>50</v>
      </c>
      <c r="AB21" s="267">
        <v>1</v>
      </c>
      <c r="AC21" s="267">
        <v>11</v>
      </c>
    </row>
    <row r="22" spans="1:29" ht="18" customHeight="1" hidden="1">
      <c r="A22" s="461" t="s">
        <v>43</v>
      </c>
      <c r="B22" s="453">
        <v>2012</v>
      </c>
      <c r="C22" s="264" t="s">
        <v>86</v>
      </c>
      <c r="D22" s="281" t="s">
        <v>102</v>
      </c>
      <c r="E22" s="266">
        <f>SUM(E23:E24)</f>
        <v>2918</v>
      </c>
      <c r="F22" s="266">
        <f>SUM(F23:F24)</f>
        <v>2907</v>
      </c>
      <c r="G22" s="267"/>
      <c r="H22" s="267">
        <f aca="true" t="shared" si="4" ref="H22:AC22">SUM(H23:H24)</f>
        <v>3</v>
      </c>
      <c r="I22" s="267">
        <f t="shared" si="4"/>
        <v>15</v>
      </c>
      <c r="J22" s="267">
        <f t="shared" si="4"/>
        <v>23</v>
      </c>
      <c r="K22" s="267">
        <f t="shared" si="4"/>
        <v>162</v>
      </c>
      <c r="L22" s="267">
        <f t="shared" si="4"/>
        <v>152</v>
      </c>
      <c r="M22" s="267">
        <f t="shared" si="4"/>
        <v>77</v>
      </c>
      <c r="N22" s="267">
        <f t="shared" si="4"/>
        <v>68</v>
      </c>
      <c r="O22" s="267">
        <f t="shared" si="4"/>
        <v>65</v>
      </c>
      <c r="P22" s="267">
        <f t="shared" si="4"/>
        <v>5</v>
      </c>
      <c r="Q22" s="267">
        <f t="shared" si="4"/>
        <v>66</v>
      </c>
      <c r="R22" s="267">
        <f t="shared" si="4"/>
        <v>177</v>
      </c>
      <c r="S22" s="267">
        <f t="shared" si="4"/>
        <v>111</v>
      </c>
      <c r="T22" s="267">
        <f t="shared" si="4"/>
        <v>560</v>
      </c>
      <c r="U22" s="267">
        <f t="shared" si="4"/>
        <v>203</v>
      </c>
      <c r="V22" s="267">
        <f t="shared" si="4"/>
        <v>428</v>
      </c>
      <c r="W22" s="267">
        <f t="shared" si="4"/>
        <v>116</v>
      </c>
      <c r="X22" s="267">
        <f t="shared" si="4"/>
        <v>6</v>
      </c>
      <c r="Y22" s="267">
        <f t="shared" si="4"/>
        <v>0</v>
      </c>
      <c r="Z22" s="267">
        <f t="shared" si="4"/>
        <v>603</v>
      </c>
      <c r="AA22" s="267">
        <f t="shared" si="4"/>
        <v>66</v>
      </c>
      <c r="AB22" s="267">
        <f t="shared" si="4"/>
        <v>1</v>
      </c>
      <c r="AC22" s="267">
        <f t="shared" si="4"/>
        <v>11</v>
      </c>
    </row>
    <row r="23" spans="1:29" ht="18" customHeight="1" hidden="1">
      <c r="A23" s="461"/>
      <c r="B23" s="453"/>
      <c r="C23" s="264" t="s">
        <v>97</v>
      </c>
      <c r="D23" s="281" t="s">
        <v>118</v>
      </c>
      <c r="E23" s="266">
        <f>SUM(F23,AC23)</f>
        <v>1522</v>
      </c>
      <c r="F23" s="266">
        <f>SUM(G23:AB23)</f>
        <v>1522</v>
      </c>
      <c r="G23" s="287">
        <v>0</v>
      </c>
      <c r="H23" s="287">
        <v>2</v>
      </c>
      <c r="I23" s="287">
        <v>12</v>
      </c>
      <c r="J23" s="287">
        <v>16</v>
      </c>
      <c r="K23" s="287">
        <v>79</v>
      </c>
      <c r="L23" s="287">
        <v>68</v>
      </c>
      <c r="M23" s="288">
        <v>41</v>
      </c>
      <c r="N23" s="288">
        <v>31</v>
      </c>
      <c r="O23" s="288">
        <v>22</v>
      </c>
      <c r="P23" s="287">
        <v>2</v>
      </c>
      <c r="Q23" s="288">
        <v>13</v>
      </c>
      <c r="R23" s="288">
        <v>111</v>
      </c>
      <c r="S23" s="288">
        <v>67</v>
      </c>
      <c r="T23" s="288">
        <v>363</v>
      </c>
      <c r="U23" s="288">
        <v>127</v>
      </c>
      <c r="V23" s="288">
        <v>213</v>
      </c>
      <c r="W23" s="288">
        <v>78</v>
      </c>
      <c r="X23" s="288">
        <v>6</v>
      </c>
      <c r="Y23" s="288">
        <v>0</v>
      </c>
      <c r="Z23" s="288">
        <v>246</v>
      </c>
      <c r="AA23" s="288">
        <v>24</v>
      </c>
      <c r="AB23" s="288">
        <v>1</v>
      </c>
      <c r="AC23" s="288">
        <v>0</v>
      </c>
    </row>
    <row r="24" spans="1:29" ht="18" customHeight="1" hidden="1">
      <c r="A24" s="461"/>
      <c r="B24" s="453"/>
      <c r="C24" s="268" t="s">
        <v>98</v>
      </c>
      <c r="D24" s="282" t="s">
        <v>119</v>
      </c>
      <c r="E24" s="266">
        <f>SUM(F24,AC24)</f>
        <v>1396</v>
      </c>
      <c r="F24" s="266">
        <f>SUM(G24:AB24)</f>
        <v>1385</v>
      </c>
      <c r="G24" s="287">
        <v>0</v>
      </c>
      <c r="H24" s="287">
        <v>1</v>
      </c>
      <c r="I24" s="287">
        <v>3</v>
      </c>
      <c r="J24" s="287">
        <v>7</v>
      </c>
      <c r="K24" s="287">
        <v>83</v>
      </c>
      <c r="L24" s="287">
        <v>84</v>
      </c>
      <c r="M24" s="288">
        <v>36</v>
      </c>
      <c r="N24" s="288">
        <v>37</v>
      </c>
      <c r="O24" s="288">
        <v>43</v>
      </c>
      <c r="P24" s="287">
        <v>3</v>
      </c>
      <c r="Q24" s="287">
        <v>53</v>
      </c>
      <c r="R24" s="288">
        <v>66</v>
      </c>
      <c r="S24" s="288">
        <v>44</v>
      </c>
      <c r="T24" s="288">
        <v>197</v>
      </c>
      <c r="U24" s="288">
        <v>76</v>
      </c>
      <c r="V24" s="288">
        <v>215</v>
      </c>
      <c r="W24" s="288">
        <v>38</v>
      </c>
      <c r="X24" s="288">
        <v>0</v>
      </c>
      <c r="Y24" s="288">
        <v>0</v>
      </c>
      <c r="Z24" s="288">
        <v>357</v>
      </c>
      <c r="AA24" s="288">
        <v>42</v>
      </c>
      <c r="AB24" s="288">
        <v>0</v>
      </c>
      <c r="AC24" s="288">
        <v>11</v>
      </c>
    </row>
    <row r="25" spans="1:29" ht="18" customHeight="1" hidden="1">
      <c r="A25" s="461" t="s">
        <v>44</v>
      </c>
      <c r="B25" s="453">
        <v>2013</v>
      </c>
      <c r="C25" s="264" t="s">
        <v>86</v>
      </c>
      <c r="D25" s="281" t="s">
        <v>102</v>
      </c>
      <c r="E25" s="266">
        <f>SUM(E26:E27)</f>
        <v>2899</v>
      </c>
      <c r="F25" s="266">
        <f>SUM(F26:F27)</f>
        <v>2892</v>
      </c>
      <c r="G25" s="267"/>
      <c r="H25" s="267">
        <f aca="true" t="shared" si="5" ref="H25:AC25">SUM(H26:H27)</f>
        <v>3</v>
      </c>
      <c r="I25" s="289">
        <f t="shared" si="5"/>
        <v>21</v>
      </c>
      <c r="J25" s="267">
        <f t="shared" si="5"/>
        <v>17</v>
      </c>
      <c r="K25" s="267">
        <f t="shared" si="5"/>
        <v>171</v>
      </c>
      <c r="L25" s="267">
        <f t="shared" si="5"/>
        <v>166</v>
      </c>
      <c r="M25" s="267">
        <f t="shared" si="5"/>
        <v>76</v>
      </c>
      <c r="N25" s="267">
        <f t="shared" si="5"/>
        <v>67</v>
      </c>
      <c r="O25" s="267">
        <f t="shared" si="5"/>
        <v>68</v>
      </c>
      <c r="P25" s="267">
        <f t="shared" si="5"/>
        <v>5</v>
      </c>
      <c r="Q25" s="267">
        <f t="shared" si="5"/>
        <v>66</v>
      </c>
      <c r="R25" s="267">
        <f t="shared" si="5"/>
        <v>174</v>
      </c>
      <c r="S25" s="267">
        <f t="shared" si="5"/>
        <v>100</v>
      </c>
      <c r="T25" s="267">
        <f t="shared" si="5"/>
        <v>542</v>
      </c>
      <c r="U25" s="267">
        <f t="shared" si="5"/>
        <v>193</v>
      </c>
      <c r="V25" s="267">
        <f t="shared" si="5"/>
        <v>452</v>
      </c>
      <c r="W25" s="267">
        <f t="shared" si="5"/>
        <v>115</v>
      </c>
      <c r="X25" s="267">
        <f t="shared" si="5"/>
        <v>6</v>
      </c>
      <c r="Y25" s="267">
        <f t="shared" si="5"/>
        <v>0</v>
      </c>
      <c r="Z25" s="267">
        <f t="shared" si="5"/>
        <v>590</v>
      </c>
      <c r="AA25" s="267">
        <f t="shared" si="5"/>
        <v>59</v>
      </c>
      <c r="AB25" s="267">
        <f t="shared" si="5"/>
        <v>1</v>
      </c>
      <c r="AC25" s="267">
        <f t="shared" si="5"/>
        <v>7</v>
      </c>
    </row>
    <row r="26" spans="1:29" ht="18" customHeight="1" hidden="1">
      <c r="A26" s="461"/>
      <c r="B26" s="453"/>
      <c r="C26" s="264" t="s">
        <v>97</v>
      </c>
      <c r="D26" s="281" t="s">
        <v>118</v>
      </c>
      <c r="E26" s="266">
        <f>SUM(F26,AC26)</f>
        <v>1516</v>
      </c>
      <c r="F26" s="266">
        <f>SUM(G26:AB26)</f>
        <v>1516</v>
      </c>
      <c r="G26" s="287">
        <v>0</v>
      </c>
      <c r="H26" s="287">
        <v>2</v>
      </c>
      <c r="I26" s="290">
        <v>17</v>
      </c>
      <c r="J26" s="287">
        <v>11</v>
      </c>
      <c r="K26" s="287">
        <v>81</v>
      </c>
      <c r="L26" s="287">
        <v>70</v>
      </c>
      <c r="M26" s="288">
        <v>43</v>
      </c>
      <c r="N26" s="288">
        <v>32</v>
      </c>
      <c r="O26" s="288">
        <v>23</v>
      </c>
      <c r="P26" s="287">
        <v>2</v>
      </c>
      <c r="Q26" s="288">
        <v>14</v>
      </c>
      <c r="R26" s="288">
        <v>109</v>
      </c>
      <c r="S26" s="288">
        <v>60</v>
      </c>
      <c r="T26" s="288">
        <v>351</v>
      </c>
      <c r="U26" s="288">
        <v>123</v>
      </c>
      <c r="V26" s="288">
        <v>233</v>
      </c>
      <c r="W26" s="288">
        <v>77</v>
      </c>
      <c r="X26" s="288">
        <v>6</v>
      </c>
      <c r="Y26" s="288">
        <v>0</v>
      </c>
      <c r="Z26" s="288">
        <v>238</v>
      </c>
      <c r="AA26" s="288">
        <v>23</v>
      </c>
      <c r="AB26" s="288">
        <v>1</v>
      </c>
      <c r="AC26" s="288">
        <v>0</v>
      </c>
    </row>
    <row r="27" spans="1:29" ht="18" customHeight="1" hidden="1">
      <c r="A27" s="461"/>
      <c r="B27" s="453"/>
      <c r="C27" s="268" t="s">
        <v>98</v>
      </c>
      <c r="D27" s="282" t="s">
        <v>119</v>
      </c>
      <c r="E27" s="266">
        <f>SUM(F27,AC27)</f>
        <v>1383</v>
      </c>
      <c r="F27" s="266">
        <f>SUM(G27:AB27)</f>
        <v>1376</v>
      </c>
      <c r="G27" s="287">
        <v>0</v>
      </c>
      <c r="H27" s="287">
        <v>1</v>
      </c>
      <c r="I27" s="290">
        <v>4</v>
      </c>
      <c r="J27" s="287">
        <v>6</v>
      </c>
      <c r="K27" s="287">
        <v>90</v>
      </c>
      <c r="L27" s="287">
        <v>96</v>
      </c>
      <c r="M27" s="288">
        <v>33</v>
      </c>
      <c r="N27" s="288">
        <v>35</v>
      </c>
      <c r="O27" s="288">
        <v>45</v>
      </c>
      <c r="P27" s="287">
        <v>3</v>
      </c>
      <c r="Q27" s="287">
        <v>52</v>
      </c>
      <c r="R27" s="288">
        <v>65</v>
      </c>
      <c r="S27" s="288">
        <v>40</v>
      </c>
      <c r="T27" s="288">
        <v>191</v>
      </c>
      <c r="U27" s="288">
        <v>70</v>
      </c>
      <c r="V27" s="288">
        <v>219</v>
      </c>
      <c r="W27" s="288">
        <v>38</v>
      </c>
      <c r="X27" s="288">
        <v>0</v>
      </c>
      <c r="Y27" s="288">
        <v>0</v>
      </c>
      <c r="Z27" s="288">
        <v>352</v>
      </c>
      <c r="AA27" s="288">
        <v>36</v>
      </c>
      <c r="AB27" s="288">
        <v>0</v>
      </c>
      <c r="AC27" s="288">
        <v>7</v>
      </c>
    </row>
    <row r="28" spans="1:29" ht="18" customHeight="1" hidden="1">
      <c r="A28" s="461" t="s">
        <v>45</v>
      </c>
      <c r="B28" s="453">
        <v>2014</v>
      </c>
      <c r="C28" s="264" t="s">
        <v>86</v>
      </c>
      <c r="D28" s="281" t="s">
        <v>102</v>
      </c>
      <c r="E28" s="266">
        <f>SUM(E29:E30)</f>
        <v>3059</v>
      </c>
      <c r="F28" s="266">
        <f>SUM(F29:F30)</f>
        <v>3056</v>
      </c>
      <c r="G28" s="267"/>
      <c r="H28" s="287">
        <f aca="true" t="shared" si="6" ref="H28:AC28">SUM(H29:H30)</f>
        <v>3</v>
      </c>
      <c r="I28" s="290">
        <f t="shared" si="6"/>
        <v>22</v>
      </c>
      <c r="J28" s="287">
        <f t="shared" si="6"/>
        <v>24</v>
      </c>
      <c r="K28" s="267">
        <f t="shared" si="6"/>
        <v>200</v>
      </c>
      <c r="L28" s="267">
        <f t="shared" si="6"/>
        <v>179</v>
      </c>
      <c r="M28" s="287">
        <f t="shared" si="6"/>
        <v>90</v>
      </c>
      <c r="N28" s="287">
        <f t="shared" si="6"/>
        <v>62</v>
      </c>
      <c r="O28" s="287">
        <f t="shared" si="6"/>
        <v>63</v>
      </c>
      <c r="P28" s="287">
        <f t="shared" si="6"/>
        <v>5</v>
      </c>
      <c r="Q28" s="287">
        <f t="shared" si="6"/>
        <v>75</v>
      </c>
      <c r="R28" s="287">
        <f t="shared" si="6"/>
        <v>194</v>
      </c>
      <c r="S28" s="287">
        <f t="shared" si="6"/>
        <v>132</v>
      </c>
      <c r="T28" s="287">
        <f t="shared" si="6"/>
        <v>591</v>
      </c>
      <c r="U28" s="287">
        <f t="shared" si="6"/>
        <v>205</v>
      </c>
      <c r="V28" s="287">
        <f t="shared" si="6"/>
        <v>442</v>
      </c>
      <c r="W28" s="287">
        <f t="shared" si="6"/>
        <v>122</v>
      </c>
      <c r="X28" s="287">
        <f t="shared" si="6"/>
        <v>5</v>
      </c>
      <c r="Y28" s="267">
        <f t="shared" si="6"/>
        <v>0</v>
      </c>
      <c r="Z28" s="287">
        <f t="shared" si="6"/>
        <v>582</v>
      </c>
      <c r="AA28" s="287">
        <f t="shared" si="6"/>
        <v>59</v>
      </c>
      <c r="AB28" s="267">
        <f t="shared" si="6"/>
        <v>1</v>
      </c>
      <c r="AC28" s="267">
        <f t="shared" si="6"/>
        <v>3</v>
      </c>
    </row>
    <row r="29" spans="1:29" ht="18" customHeight="1" hidden="1">
      <c r="A29" s="461"/>
      <c r="B29" s="453"/>
      <c r="C29" s="264" t="s">
        <v>97</v>
      </c>
      <c r="D29" s="281" t="s">
        <v>118</v>
      </c>
      <c r="E29" s="266">
        <f>SUM(F29,AC29)</f>
        <v>1577</v>
      </c>
      <c r="F29" s="266">
        <f>SUM(G29:AB29)</f>
        <v>1577</v>
      </c>
      <c r="G29" s="287">
        <v>0</v>
      </c>
      <c r="H29" s="287">
        <v>2</v>
      </c>
      <c r="I29" s="290">
        <v>16</v>
      </c>
      <c r="J29" s="287">
        <v>15</v>
      </c>
      <c r="K29" s="287">
        <v>90</v>
      </c>
      <c r="L29" s="287">
        <v>80</v>
      </c>
      <c r="M29" s="288">
        <v>51</v>
      </c>
      <c r="N29" s="288">
        <v>29</v>
      </c>
      <c r="O29" s="288">
        <v>26</v>
      </c>
      <c r="P29" s="287">
        <v>2</v>
      </c>
      <c r="Q29" s="288">
        <v>15</v>
      </c>
      <c r="R29" s="288">
        <v>122</v>
      </c>
      <c r="S29" s="288">
        <v>79</v>
      </c>
      <c r="T29" s="288">
        <v>365</v>
      </c>
      <c r="U29" s="288">
        <v>131</v>
      </c>
      <c r="V29" s="288">
        <v>220</v>
      </c>
      <c r="W29" s="288">
        <v>78</v>
      </c>
      <c r="X29" s="288">
        <v>5</v>
      </c>
      <c r="Y29" s="288">
        <v>0</v>
      </c>
      <c r="Z29" s="288">
        <v>227</v>
      </c>
      <c r="AA29" s="288">
        <v>23</v>
      </c>
      <c r="AB29" s="288">
        <v>1</v>
      </c>
      <c r="AC29" s="288">
        <v>0</v>
      </c>
    </row>
    <row r="30" spans="1:29" s="237" customFormat="1" ht="18" customHeight="1" hidden="1">
      <c r="A30" s="461"/>
      <c r="B30" s="453"/>
      <c r="C30" s="268" t="s">
        <v>98</v>
      </c>
      <c r="D30" s="282" t="s">
        <v>119</v>
      </c>
      <c r="E30" s="266">
        <f>SUM(F30,AC30)</f>
        <v>1482</v>
      </c>
      <c r="F30" s="266">
        <f>SUM(G30:AB30)</f>
        <v>1479</v>
      </c>
      <c r="G30" s="287">
        <v>0</v>
      </c>
      <c r="H30" s="287">
        <v>1</v>
      </c>
      <c r="I30" s="290">
        <v>6</v>
      </c>
      <c r="J30" s="287">
        <v>9</v>
      </c>
      <c r="K30" s="267">
        <v>110</v>
      </c>
      <c r="L30" s="287">
        <v>99</v>
      </c>
      <c r="M30" s="288">
        <v>39</v>
      </c>
      <c r="N30" s="288">
        <v>33</v>
      </c>
      <c r="O30" s="288">
        <v>37</v>
      </c>
      <c r="P30" s="287">
        <v>3</v>
      </c>
      <c r="Q30" s="287">
        <v>60</v>
      </c>
      <c r="R30" s="288">
        <v>72</v>
      </c>
      <c r="S30" s="288">
        <v>53</v>
      </c>
      <c r="T30" s="288">
        <v>226</v>
      </c>
      <c r="U30" s="288">
        <v>74</v>
      </c>
      <c r="V30" s="288">
        <v>222</v>
      </c>
      <c r="W30" s="288">
        <v>44</v>
      </c>
      <c r="X30" s="288">
        <v>0</v>
      </c>
      <c r="Y30" s="288">
        <v>0</v>
      </c>
      <c r="Z30" s="288">
        <v>355</v>
      </c>
      <c r="AA30" s="288">
        <v>36</v>
      </c>
      <c r="AB30" s="288">
        <v>0</v>
      </c>
      <c r="AC30" s="288">
        <v>3</v>
      </c>
    </row>
    <row r="31" spans="1:29" s="237" customFormat="1" ht="18" customHeight="1" hidden="1">
      <c r="A31" s="461" t="s">
        <v>46</v>
      </c>
      <c r="B31" s="453">
        <v>2015</v>
      </c>
      <c r="C31" s="264" t="s">
        <v>86</v>
      </c>
      <c r="D31" s="281" t="s">
        <v>102</v>
      </c>
      <c r="E31" s="266">
        <f>SUM(E32:E33)</f>
        <v>2997</v>
      </c>
      <c r="F31" s="266">
        <f>SUM(F32:F33)</f>
        <v>2995</v>
      </c>
      <c r="G31" s="267">
        <v>0</v>
      </c>
      <c r="H31" s="287">
        <f aca="true" t="shared" si="7" ref="H31:AC31">SUM(H32:H33)</f>
        <v>2</v>
      </c>
      <c r="I31" s="290">
        <f t="shared" si="7"/>
        <v>19</v>
      </c>
      <c r="J31" s="287">
        <f t="shared" si="7"/>
        <v>25</v>
      </c>
      <c r="K31" s="267">
        <f t="shared" si="7"/>
        <v>212</v>
      </c>
      <c r="L31" s="267">
        <f t="shared" si="7"/>
        <v>182</v>
      </c>
      <c r="M31" s="287">
        <f t="shared" si="7"/>
        <v>88</v>
      </c>
      <c r="N31" s="287">
        <f t="shared" si="7"/>
        <v>75</v>
      </c>
      <c r="O31" s="287">
        <f t="shared" si="7"/>
        <v>66</v>
      </c>
      <c r="P31" s="287">
        <f t="shared" si="7"/>
        <v>6</v>
      </c>
      <c r="Q31" s="287">
        <f t="shared" si="7"/>
        <v>78</v>
      </c>
      <c r="R31" s="287">
        <f t="shared" si="7"/>
        <v>182</v>
      </c>
      <c r="S31" s="287">
        <f t="shared" si="7"/>
        <v>139</v>
      </c>
      <c r="T31" s="287">
        <f t="shared" si="7"/>
        <v>571</v>
      </c>
      <c r="U31" s="287">
        <f t="shared" si="7"/>
        <v>192</v>
      </c>
      <c r="V31" s="287">
        <f t="shared" si="7"/>
        <v>434</v>
      </c>
      <c r="W31" s="287">
        <f t="shared" si="7"/>
        <v>116</v>
      </c>
      <c r="X31" s="287">
        <f t="shared" si="7"/>
        <v>4</v>
      </c>
      <c r="Y31" s="267">
        <f t="shared" si="7"/>
        <v>0</v>
      </c>
      <c r="Z31" s="287">
        <f t="shared" si="7"/>
        <v>552</v>
      </c>
      <c r="AA31" s="287">
        <f t="shared" si="7"/>
        <v>51</v>
      </c>
      <c r="AB31" s="267">
        <f t="shared" si="7"/>
        <v>1</v>
      </c>
      <c r="AC31" s="267">
        <f t="shared" si="7"/>
        <v>2</v>
      </c>
    </row>
    <row r="32" spans="1:29" s="291" customFormat="1" ht="18" customHeight="1" hidden="1">
      <c r="A32" s="461"/>
      <c r="B32" s="453"/>
      <c r="C32" s="264" t="s">
        <v>97</v>
      </c>
      <c r="D32" s="281" t="s">
        <v>118</v>
      </c>
      <c r="E32" s="266">
        <f>SUM(F32,AC32)</f>
        <v>1542</v>
      </c>
      <c r="F32" s="266">
        <f>SUM(G32:AB32)</f>
        <v>1542</v>
      </c>
      <c r="G32" s="287">
        <v>0</v>
      </c>
      <c r="H32" s="287">
        <v>1</v>
      </c>
      <c r="I32" s="290">
        <v>14</v>
      </c>
      <c r="J32" s="287">
        <v>15</v>
      </c>
      <c r="K32" s="267">
        <v>101</v>
      </c>
      <c r="L32" s="287">
        <v>83</v>
      </c>
      <c r="M32" s="288">
        <v>51</v>
      </c>
      <c r="N32" s="288">
        <v>32</v>
      </c>
      <c r="O32" s="288">
        <v>26</v>
      </c>
      <c r="P32" s="287">
        <v>2</v>
      </c>
      <c r="Q32" s="288">
        <v>14</v>
      </c>
      <c r="R32" s="288">
        <v>112</v>
      </c>
      <c r="S32" s="288">
        <v>79</v>
      </c>
      <c r="T32" s="288">
        <v>364</v>
      </c>
      <c r="U32" s="288">
        <v>124</v>
      </c>
      <c r="V32" s="288">
        <v>207</v>
      </c>
      <c r="W32" s="288">
        <v>76</v>
      </c>
      <c r="X32" s="288">
        <v>4</v>
      </c>
      <c r="Y32" s="288">
        <v>0</v>
      </c>
      <c r="Z32" s="288">
        <v>215</v>
      </c>
      <c r="AA32" s="288">
        <v>21</v>
      </c>
      <c r="AB32" s="288">
        <v>1</v>
      </c>
      <c r="AC32" s="288">
        <v>0</v>
      </c>
    </row>
    <row r="33" spans="1:29" s="291" customFormat="1" ht="18" customHeight="1" hidden="1">
      <c r="A33" s="461"/>
      <c r="B33" s="453"/>
      <c r="C33" s="292" t="s">
        <v>98</v>
      </c>
      <c r="D33" s="293" t="s">
        <v>119</v>
      </c>
      <c r="E33" s="266">
        <f>SUM(F33,AC33)</f>
        <v>1455</v>
      </c>
      <c r="F33" s="266">
        <f>SUM(G33:AB33)</f>
        <v>1453</v>
      </c>
      <c r="G33" s="287">
        <v>0</v>
      </c>
      <c r="H33" s="287">
        <v>1</v>
      </c>
      <c r="I33" s="290">
        <v>5</v>
      </c>
      <c r="J33" s="287">
        <v>10</v>
      </c>
      <c r="K33" s="267">
        <v>111</v>
      </c>
      <c r="L33" s="287">
        <v>99</v>
      </c>
      <c r="M33" s="288">
        <v>37</v>
      </c>
      <c r="N33" s="288">
        <v>43</v>
      </c>
      <c r="O33" s="288">
        <v>40</v>
      </c>
      <c r="P33" s="287">
        <v>4</v>
      </c>
      <c r="Q33" s="287">
        <v>64</v>
      </c>
      <c r="R33" s="288">
        <v>70</v>
      </c>
      <c r="S33" s="288">
        <v>60</v>
      </c>
      <c r="T33" s="288">
        <v>207</v>
      </c>
      <c r="U33" s="288">
        <v>68</v>
      </c>
      <c r="V33" s="288">
        <v>227</v>
      </c>
      <c r="W33" s="288">
        <v>40</v>
      </c>
      <c r="X33" s="288">
        <v>0</v>
      </c>
      <c r="Y33" s="288">
        <v>0</v>
      </c>
      <c r="Z33" s="288">
        <v>337</v>
      </c>
      <c r="AA33" s="288">
        <v>30</v>
      </c>
      <c r="AB33" s="288">
        <v>0</v>
      </c>
      <c r="AC33" s="288">
        <v>2</v>
      </c>
    </row>
    <row r="34" spans="1:29" s="237" customFormat="1" ht="18" customHeight="1">
      <c r="A34" s="461" t="s">
        <v>433</v>
      </c>
      <c r="B34" s="453">
        <v>2016</v>
      </c>
      <c r="C34" s="264" t="s">
        <v>86</v>
      </c>
      <c r="D34" s="281" t="s">
        <v>102</v>
      </c>
      <c r="E34" s="266">
        <f>SUM(E35:E36)</f>
        <v>3026</v>
      </c>
      <c r="F34" s="266">
        <f>SUM(F35:F36)</f>
        <v>3024</v>
      </c>
      <c r="G34" s="390">
        <v>0</v>
      </c>
      <c r="H34" s="390">
        <f aca="true" t="shared" si="8" ref="H34:AC34">SUM(H35:H36)</f>
        <v>2</v>
      </c>
      <c r="I34" s="391">
        <f t="shared" si="8"/>
        <v>22</v>
      </c>
      <c r="J34" s="390">
        <f t="shared" si="8"/>
        <v>24</v>
      </c>
      <c r="K34" s="390">
        <f t="shared" si="8"/>
        <v>235</v>
      </c>
      <c r="L34" s="390">
        <f t="shared" si="8"/>
        <v>170</v>
      </c>
      <c r="M34" s="390">
        <f t="shared" si="8"/>
        <v>88</v>
      </c>
      <c r="N34" s="390">
        <f t="shared" si="8"/>
        <v>78</v>
      </c>
      <c r="O34" s="390">
        <f t="shared" si="8"/>
        <v>73</v>
      </c>
      <c r="P34" s="390">
        <f t="shared" si="8"/>
        <v>6</v>
      </c>
      <c r="Q34" s="390">
        <f t="shared" si="8"/>
        <v>81</v>
      </c>
      <c r="R34" s="390">
        <f t="shared" si="8"/>
        <v>181</v>
      </c>
      <c r="S34" s="390">
        <f t="shared" si="8"/>
        <v>153</v>
      </c>
      <c r="T34" s="390">
        <f t="shared" si="8"/>
        <v>578</v>
      </c>
      <c r="U34" s="390">
        <f t="shared" si="8"/>
        <v>201</v>
      </c>
      <c r="V34" s="390">
        <f t="shared" si="8"/>
        <v>437</v>
      </c>
      <c r="W34" s="390">
        <f t="shared" si="8"/>
        <v>107</v>
      </c>
      <c r="X34" s="390">
        <f t="shared" si="8"/>
        <v>3</v>
      </c>
      <c r="Y34" s="390">
        <f t="shared" si="8"/>
        <v>0</v>
      </c>
      <c r="Z34" s="390">
        <f t="shared" si="8"/>
        <v>535</v>
      </c>
      <c r="AA34" s="390">
        <f t="shared" si="8"/>
        <v>49</v>
      </c>
      <c r="AB34" s="390">
        <f t="shared" si="8"/>
        <v>1</v>
      </c>
      <c r="AC34" s="390">
        <f t="shared" si="8"/>
        <v>2</v>
      </c>
    </row>
    <row r="35" spans="1:29" s="291" customFormat="1" ht="18" customHeight="1">
      <c r="A35" s="461"/>
      <c r="B35" s="453"/>
      <c r="C35" s="264" t="s">
        <v>97</v>
      </c>
      <c r="D35" s="281" t="s">
        <v>118</v>
      </c>
      <c r="E35" s="266">
        <f>SUM(F35,AC35)</f>
        <v>1547</v>
      </c>
      <c r="F35" s="266">
        <f>SUM(G35:AB35)</f>
        <v>1547</v>
      </c>
      <c r="G35" s="390">
        <v>0</v>
      </c>
      <c r="H35" s="390">
        <v>1</v>
      </c>
      <c r="I35" s="391">
        <v>15</v>
      </c>
      <c r="J35" s="390">
        <v>14</v>
      </c>
      <c r="K35" s="390">
        <v>103</v>
      </c>
      <c r="L35" s="390">
        <v>84</v>
      </c>
      <c r="M35" s="384">
        <v>49</v>
      </c>
      <c r="N35" s="384">
        <v>35</v>
      </c>
      <c r="O35" s="384">
        <v>27</v>
      </c>
      <c r="P35" s="390">
        <v>1</v>
      </c>
      <c r="Q35" s="384">
        <v>15</v>
      </c>
      <c r="R35" s="384">
        <v>114</v>
      </c>
      <c r="S35" s="384">
        <v>87</v>
      </c>
      <c r="T35" s="384">
        <v>368</v>
      </c>
      <c r="U35" s="384">
        <v>128</v>
      </c>
      <c r="V35" s="384">
        <v>208</v>
      </c>
      <c r="W35" s="384">
        <v>73</v>
      </c>
      <c r="X35" s="384">
        <v>3</v>
      </c>
      <c r="Y35" s="384">
        <v>0</v>
      </c>
      <c r="Z35" s="384">
        <v>201</v>
      </c>
      <c r="AA35" s="384">
        <v>20</v>
      </c>
      <c r="AB35" s="384">
        <v>1</v>
      </c>
      <c r="AC35" s="384">
        <v>0</v>
      </c>
    </row>
    <row r="36" spans="1:29" s="291" customFormat="1" ht="18" customHeight="1">
      <c r="A36" s="461"/>
      <c r="B36" s="453"/>
      <c r="C36" s="292" t="s">
        <v>98</v>
      </c>
      <c r="D36" s="293" t="s">
        <v>119</v>
      </c>
      <c r="E36" s="266">
        <f>SUM(F36,AC36)</f>
        <v>1479</v>
      </c>
      <c r="F36" s="266">
        <f>SUM(G36:AB36)</f>
        <v>1477</v>
      </c>
      <c r="G36" s="390">
        <v>0</v>
      </c>
      <c r="H36" s="390">
        <v>1</v>
      </c>
      <c r="I36" s="391">
        <v>7</v>
      </c>
      <c r="J36" s="390">
        <v>10</v>
      </c>
      <c r="K36" s="390">
        <v>132</v>
      </c>
      <c r="L36" s="390">
        <v>86</v>
      </c>
      <c r="M36" s="384">
        <v>39</v>
      </c>
      <c r="N36" s="384">
        <v>43</v>
      </c>
      <c r="O36" s="384">
        <v>46</v>
      </c>
      <c r="P36" s="390">
        <v>5</v>
      </c>
      <c r="Q36" s="390">
        <v>66</v>
      </c>
      <c r="R36" s="384">
        <v>67</v>
      </c>
      <c r="S36" s="384">
        <v>66</v>
      </c>
      <c r="T36" s="384">
        <v>210</v>
      </c>
      <c r="U36" s="384">
        <v>73</v>
      </c>
      <c r="V36" s="384">
        <v>229</v>
      </c>
      <c r="W36" s="384">
        <v>34</v>
      </c>
      <c r="X36" s="384">
        <v>0</v>
      </c>
      <c r="Y36" s="384">
        <v>0</v>
      </c>
      <c r="Z36" s="384">
        <v>334</v>
      </c>
      <c r="AA36" s="384">
        <v>29</v>
      </c>
      <c r="AB36" s="384">
        <v>0</v>
      </c>
      <c r="AC36" s="384">
        <v>2</v>
      </c>
    </row>
    <row r="37" spans="1:29" s="237" customFormat="1" ht="18" customHeight="1">
      <c r="A37" s="461" t="s">
        <v>440</v>
      </c>
      <c r="B37" s="453">
        <v>2017</v>
      </c>
      <c r="C37" s="264" t="s">
        <v>86</v>
      </c>
      <c r="D37" s="281" t="s">
        <v>102</v>
      </c>
      <c r="E37" s="266">
        <f>SUM(E38:E39)</f>
        <v>3083</v>
      </c>
      <c r="F37" s="266">
        <f>SUM(F38:F39)</f>
        <v>3081</v>
      </c>
      <c r="G37" s="390">
        <v>0</v>
      </c>
      <c r="H37" s="390">
        <f aca="true" t="shared" si="9" ref="H37:AC37">SUM(H38:H39)</f>
        <v>2</v>
      </c>
      <c r="I37" s="391">
        <f t="shared" si="9"/>
        <v>28</v>
      </c>
      <c r="J37" s="390">
        <f t="shared" si="9"/>
        <v>26</v>
      </c>
      <c r="K37" s="390">
        <f t="shared" si="9"/>
        <v>260</v>
      </c>
      <c r="L37" s="390">
        <f t="shared" si="9"/>
        <v>173</v>
      </c>
      <c r="M37" s="390">
        <f t="shared" si="9"/>
        <v>102</v>
      </c>
      <c r="N37" s="390">
        <f t="shared" si="9"/>
        <v>71</v>
      </c>
      <c r="O37" s="390">
        <f t="shared" si="9"/>
        <v>81</v>
      </c>
      <c r="P37" s="390">
        <f t="shared" si="9"/>
        <v>8</v>
      </c>
      <c r="Q37" s="390">
        <f t="shared" si="9"/>
        <v>78</v>
      </c>
      <c r="R37" s="390">
        <f t="shared" si="9"/>
        <v>178</v>
      </c>
      <c r="S37" s="390">
        <f t="shared" si="9"/>
        <v>154</v>
      </c>
      <c r="T37" s="390">
        <f t="shared" si="9"/>
        <v>581</v>
      </c>
      <c r="U37" s="390">
        <f t="shared" si="9"/>
        <v>210</v>
      </c>
      <c r="V37" s="390">
        <f t="shared" si="9"/>
        <v>438</v>
      </c>
      <c r="W37" s="390">
        <f t="shared" si="9"/>
        <v>114</v>
      </c>
      <c r="X37" s="390">
        <f t="shared" si="9"/>
        <v>3</v>
      </c>
      <c r="Y37" s="390">
        <f t="shared" si="9"/>
        <v>0</v>
      </c>
      <c r="Z37" s="390">
        <f t="shared" si="9"/>
        <v>526</v>
      </c>
      <c r="AA37" s="390">
        <f t="shared" si="9"/>
        <v>47</v>
      </c>
      <c r="AB37" s="390">
        <f t="shared" si="9"/>
        <v>1</v>
      </c>
      <c r="AC37" s="390">
        <f t="shared" si="9"/>
        <v>2</v>
      </c>
    </row>
    <row r="38" spans="1:29" s="291" customFormat="1" ht="18" customHeight="1">
      <c r="A38" s="461"/>
      <c r="B38" s="453"/>
      <c r="C38" s="264" t="s">
        <v>97</v>
      </c>
      <c r="D38" s="281" t="s">
        <v>118</v>
      </c>
      <c r="E38" s="266">
        <f>SUM(F38,AC38)</f>
        <v>1561</v>
      </c>
      <c r="F38" s="266">
        <f>SUM(G38:AB38)</f>
        <v>1561</v>
      </c>
      <c r="G38" s="390">
        <v>0</v>
      </c>
      <c r="H38" s="390">
        <v>1</v>
      </c>
      <c r="I38" s="391">
        <v>19</v>
      </c>
      <c r="J38" s="390">
        <v>13</v>
      </c>
      <c r="K38" s="390">
        <v>109</v>
      </c>
      <c r="L38" s="390">
        <v>84</v>
      </c>
      <c r="M38" s="384">
        <v>56</v>
      </c>
      <c r="N38" s="384">
        <v>34</v>
      </c>
      <c r="O38" s="384">
        <v>28</v>
      </c>
      <c r="P38" s="390">
        <v>1</v>
      </c>
      <c r="Q38" s="384">
        <v>16</v>
      </c>
      <c r="R38" s="384">
        <v>113</v>
      </c>
      <c r="S38" s="384">
        <v>88</v>
      </c>
      <c r="T38" s="384">
        <v>367</v>
      </c>
      <c r="U38" s="384">
        <v>133</v>
      </c>
      <c r="V38" s="384">
        <v>208</v>
      </c>
      <c r="W38" s="384">
        <v>74</v>
      </c>
      <c r="X38" s="384">
        <v>3</v>
      </c>
      <c r="Y38" s="384">
        <v>0</v>
      </c>
      <c r="Z38" s="384">
        <v>195</v>
      </c>
      <c r="AA38" s="384">
        <v>18</v>
      </c>
      <c r="AB38" s="384">
        <v>1</v>
      </c>
      <c r="AC38" s="384">
        <v>0</v>
      </c>
    </row>
    <row r="39" spans="1:29" s="291" customFormat="1" ht="15" customHeight="1">
      <c r="A39" s="461"/>
      <c r="B39" s="453"/>
      <c r="C39" s="292" t="s">
        <v>98</v>
      </c>
      <c r="D39" s="293" t="s">
        <v>119</v>
      </c>
      <c r="E39" s="266">
        <f>SUM(F39,AC39)</f>
        <v>1522</v>
      </c>
      <c r="F39" s="266">
        <f>SUM(G39:AB39)</f>
        <v>1520</v>
      </c>
      <c r="G39" s="390">
        <v>0</v>
      </c>
      <c r="H39" s="390">
        <v>1</v>
      </c>
      <c r="I39" s="391">
        <v>9</v>
      </c>
      <c r="J39" s="390">
        <v>13</v>
      </c>
      <c r="K39" s="390">
        <v>151</v>
      </c>
      <c r="L39" s="390">
        <v>89</v>
      </c>
      <c r="M39" s="384">
        <v>46</v>
      </c>
      <c r="N39" s="384">
        <v>37</v>
      </c>
      <c r="O39" s="384">
        <v>53</v>
      </c>
      <c r="P39" s="390">
        <v>7</v>
      </c>
      <c r="Q39" s="390">
        <v>62</v>
      </c>
      <c r="R39" s="384">
        <v>65</v>
      </c>
      <c r="S39" s="384">
        <v>66</v>
      </c>
      <c r="T39" s="384">
        <v>214</v>
      </c>
      <c r="U39" s="384">
        <v>77</v>
      </c>
      <c r="V39" s="384">
        <v>230</v>
      </c>
      <c r="W39" s="384">
        <v>40</v>
      </c>
      <c r="X39" s="384">
        <v>0</v>
      </c>
      <c r="Y39" s="384">
        <v>0</v>
      </c>
      <c r="Z39" s="384">
        <v>331</v>
      </c>
      <c r="AA39" s="384">
        <v>29</v>
      </c>
      <c r="AB39" s="384">
        <v>0</v>
      </c>
      <c r="AC39" s="384">
        <v>2</v>
      </c>
    </row>
    <row r="40" spans="1:29" s="291" customFormat="1" ht="4.5" customHeight="1">
      <c r="A40" s="263"/>
      <c r="B40" s="29"/>
      <c r="C40" s="292"/>
      <c r="D40" s="293"/>
      <c r="E40" s="266"/>
      <c r="F40" s="266"/>
      <c r="G40" s="390"/>
      <c r="H40" s="390"/>
      <c r="I40" s="391"/>
      <c r="J40" s="390"/>
      <c r="K40" s="390"/>
      <c r="L40" s="390"/>
      <c r="M40" s="384"/>
      <c r="N40" s="384"/>
      <c r="O40" s="384"/>
      <c r="P40" s="390"/>
      <c r="Q40" s="390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</row>
    <row r="41" spans="1:29" s="237" customFormat="1" ht="18" customHeight="1">
      <c r="A41" s="461" t="s">
        <v>441</v>
      </c>
      <c r="B41" s="453">
        <v>2018</v>
      </c>
      <c r="C41" s="264" t="s">
        <v>86</v>
      </c>
      <c r="D41" s="281" t="s">
        <v>102</v>
      </c>
      <c r="E41" s="266">
        <f>SUM(E42:E43)</f>
        <v>3183</v>
      </c>
      <c r="F41" s="266">
        <f>SUM(F42:F43)</f>
        <v>3181</v>
      </c>
      <c r="G41" s="390">
        <v>0</v>
      </c>
      <c r="H41" s="390">
        <f aca="true" t="shared" si="10" ref="H41:AC41">SUM(H42:H43)</f>
        <v>2</v>
      </c>
      <c r="I41" s="391">
        <f t="shared" si="10"/>
        <v>31</v>
      </c>
      <c r="J41" s="390">
        <f t="shared" si="10"/>
        <v>26</v>
      </c>
      <c r="K41" s="390">
        <f t="shared" si="10"/>
        <v>292</v>
      </c>
      <c r="L41" s="390">
        <f t="shared" si="10"/>
        <v>184</v>
      </c>
      <c r="M41" s="390">
        <f t="shared" si="10"/>
        <v>114</v>
      </c>
      <c r="N41" s="390">
        <f t="shared" si="10"/>
        <v>65</v>
      </c>
      <c r="O41" s="390">
        <f t="shared" si="10"/>
        <v>78</v>
      </c>
      <c r="P41" s="390">
        <f t="shared" si="10"/>
        <v>10</v>
      </c>
      <c r="Q41" s="390">
        <f t="shared" si="10"/>
        <v>84</v>
      </c>
      <c r="R41" s="390">
        <f t="shared" si="10"/>
        <v>197</v>
      </c>
      <c r="S41" s="390">
        <f t="shared" si="10"/>
        <v>149</v>
      </c>
      <c r="T41" s="390">
        <f t="shared" si="10"/>
        <v>604</v>
      </c>
      <c r="U41" s="390">
        <f t="shared" si="10"/>
        <v>229</v>
      </c>
      <c r="V41" s="390">
        <f t="shared" si="10"/>
        <v>442</v>
      </c>
      <c r="W41" s="390">
        <f t="shared" si="10"/>
        <v>112</v>
      </c>
      <c r="X41" s="390">
        <f t="shared" si="10"/>
        <v>4</v>
      </c>
      <c r="Y41" s="390">
        <f t="shared" si="10"/>
        <v>0</v>
      </c>
      <c r="Z41" s="390">
        <f t="shared" si="10"/>
        <v>510</v>
      </c>
      <c r="AA41" s="390">
        <f t="shared" si="10"/>
        <v>48</v>
      </c>
      <c r="AB41" s="390">
        <f t="shared" si="10"/>
        <v>0</v>
      </c>
      <c r="AC41" s="390">
        <f t="shared" si="10"/>
        <v>2</v>
      </c>
    </row>
    <row r="42" spans="1:29" s="291" customFormat="1" ht="18" customHeight="1">
      <c r="A42" s="461"/>
      <c r="B42" s="453"/>
      <c r="C42" s="264" t="s">
        <v>97</v>
      </c>
      <c r="D42" s="281" t="s">
        <v>118</v>
      </c>
      <c r="E42" s="266">
        <f>SUM(F42,AC42)</f>
        <v>1604</v>
      </c>
      <c r="F42" s="266">
        <f>SUM(G42:AB42)</f>
        <v>1604</v>
      </c>
      <c r="G42" s="390">
        <v>0</v>
      </c>
      <c r="H42" s="390">
        <v>1</v>
      </c>
      <c r="I42" s="391">
        <v>20</v>
      </c>
      <c r="J42" s="390">
        <v>13</v>
      </c>
      <c r="K42" s="390">
        <v>121</v>
      </c>
      <c r="L42" s="390">
        <v>89</v>
      </c>
      <c r="M42" s="384">
        <v>64</v>
      </c>
      <c r="N42" s="384">
        <v>28</v>
      </c>
      <c r="O42" s="384">
        <v>26</v>
      </c>
      <c r="P42" s="390">
        <v>1</v>
      </c>
      <c r="Q42" s="384">
        <v>17</v>
      </c>
      <c r="R42" s="384">
        <v>126</v>
      </c>
      <c r="S42" s="384">
        <v>89</v>
      </c>
      <c r="T42" s="384">
        <v>375</v>
      </c>
      <c r="U42" s="384">
        <v>147</v>
      </c>
      <c r="V42" s="384">
        <v>207</v>
      </c>
      <c r="W42" s="384">
        <v>74</v>
      </c>
      <c r="X42" s="384">
        <v>3</v>
      </c>
      <c r="Y42" s="384">
        <v>0</v>
      </c>
      <c r="Z42" s="384">
        <v>184</v>
      </c>
      <c r="AA42" s="384">
        <v>19</v>
      </c>
      <c r="AB42" s="384">
        <v>0</v>
      </c>
      <c r="AC42" s="384">
        <v>0</v>
      </c>
    </row>
    <row r="43" spans="1:29" s="291" customFormat="1" ht="15" customHeight="1">
      <c r="A43" s="461"/>
      <c r="B43" s="453"/>
      <c r="C43" s="292" t="s">
        <v>98</v>
      </c>
      <c r="D43" s="293" t="s">
        <v>119</v>
      </c>
      <c r="E43" s="266">
        <f>SUM(F43,AC43)</f>
        <v>1579</v>
      </c>
      <c r="F43" s="266">
        <f>SUM(G43:AB43)</f>
        <v>1577</v>
      </c>
      <c r="G43" s="390">
        <v>0</v>
      </c>
      <c r="H43" s="390">
        <v>1</v>
      </c>
      <c r="I43" s="391">
        <v>11</v>
      </c>
      <c r="J43" s="390">
        <v>13</v>
      </c>
      <c r="K43" s="390">
        <v>171</v>
      </c>
      <c r="L43" s="390">
        <v>95</v>
      </c>
      <c r="M43" s="384">
        <v>50</v>
      </c>
      <c r="N43" s="384">
        <v>37</v>
      </c>
      <c r="O43" s="384">
        <v>52</v>
      </c>
      <c r="P43" s="390">
        <v>9</v>
      </c>
      <c r="Q43" s="390">
        <v>67</v>
      </c>
      <c r="R43" s="384">
        <v>71</v>
      </c>
      <c r="S43" s="384">
        <v>60</v>
      </c>
      <c r="T43" s="384">
        <v>229</v>
      </c>
      <c r="U43" s="384">
        <v>82</v>
      </c>
      <c r="V43" s="384">
        <v>235</v>
      </c>
      <c r="W43" s="384">
        <v>38</v>
      </c>
      <c r="X43" s="384">
        <v>1</v>
      </c>
      <c r="Y43" s="384">
        <v>0</v>
      </c>
      <c r="Z43" s="384">
        <v>326</v>
      </c>
      <c r="AA43" s="384">
        <v>29</v>
      </c>
      <c r="AB43" s="384">
        <v>0</v>
      </c>
      <c r="AC43" s="384">
        <v>2</v>
      </c>
    </row>
    <row r="44" spans="1:29" s="291" customFormat="1" ht="4.5" customHeight="1">
      <c r="A44" s="263"/>
      <c r="B44" s="29"/>
      <c r="C44" s="292"/>
      <c r="D44" s="293"/>
      <c r="E44" s="266"/>
      <c r="F44" s="266"/>
      <c r="G44" s="390"/>
      <c r="H44" s="390"/>
      <c r="I44" s="391"/>
      <c r="J44" s="390"/>
      <c r="K44" s="390"/>
      <c r="L44" s="390"/>
      <c r="M44" s="384"/>
      <c r="N44" s="384"/>
      <c r="O44" s="384"/>
      <c r="P44" s="390"/>
      <c r="Q44" s="390"/>
      <c r="R44" s="384"/>
      <c r="S44" s="384"/>
      <c r="T44" s="384"/>
      <c r="U44" s="384"/>
      <c r="V44" s="384"/>
      <c r="W44" s="384"/>
      <c r="X44" s="384"/>
      <c r="Y44" s="384"/>
      <c r="Z44" s="384"/>
      <c r="AA44" s="384"/>
      <c r="AB44" s="384"/>
      <c r="AC44" s="384"/>
    </row>
    <row r="45" spans="1:29" s="237" customFormat="1" ht="18" customHeight="1">
      <c r="A45" s="461" t="s">
        <v>445</v>
      </c>
      <c r="B45" s="453">
        <v>2019</v>
      </c>
      <c r="C45" s="264" t="s">
        <v>86</v>
      </c>
      <c r="D45" s="281" t="s">
        <v>102</v>
      </c>
      <c r="E45" s="266">
        <f>SUM(E46:E47)</f>
        <v>3146</v>
      </c>
      <c r="F45" s="266">
        <f>SUM(F46:F47)</f>
        <v>3144</v>
      </c>
      <c r="G45" s="390">
        <v>0</v>
      </c>
      <c r="H45" s="390">
        <f aca="true" t="shared" si="11" ref="H45:AC45">SUM(H46:H47)</f>
        <v>3</v>
      </c>
      <c r="I45" s="391">
        <f t="shared" si="11"/>
        <v>34</v>
      </c>
      <c r="J45" s="390">
        <f t="shared" si="11"/>
        <v>27</v>
      </c>
      <c r="K45" s="390">
        <f t="shared" si="11"/>
        <v>300</v>
      </c>
      <c r="L45" s="390">
        <f t="shared" si="11"/>
        <v>197</v>
      </c>
      <c r="M45" s="390">
        <f t="shared" si="11"/>
        <v>115</v>
      </c>
      <c r="N45" s="390">
        <f t="shared" si="11"/>
        <v>60</v>
      </c>
      <c r="O45" s="390">
        <f t="shared" si="11"/>
        <v>81</v>
      </c>
      <c r="P45" s="390">
        <f t="shared" si="11"/>
        <v>9</v>
      </c>
      <c r="Q45" s="390">
        <f t="shared" si="11"/>
        <v>86</v>
      </c>
      <c r="R45" s="390">
        <f t="shared" si="11"/>
        <v>193</v>
      </c>
      <c r="S45" s="390">
        <f t="shared" si="11"/>
        <v>130</v>
      </c>
      <c r="T45" s="390">
        <f t="shared" si="11"/>
        <v>598</v>
      </c>
      <c r="U45" s="390">
        <f t="shared" si="11"/>
        <v>229</v>
      </c>
      <c r="V45" s="390">
        <f t="shared" si="11"/>
        <v>434</v>
      </c>
      <c r="W45" s="390">
        <f t="shared" si="11"/>
        <v>111</v>
      </c>
      <c r="X45" s="390">
        <f t="shared" si="11"/>
        <v>4</v>
      </c>
      <c r="Y45" s="390">
        <f t="shared" si="11"/>
        <v>0</v>
      </c>
      <c r="Z45" s="390">
        <f t="shared" si="11"/>
        <v>489</v>
      </c>
      <c r="AA45" s="390">
        <f t="shared" si="11"/>
        <v>44</v>
      </c>
      <c r="AB45" s="390">
        <f t="shared" si="11"/>
        <v>0</v>
      </c>
      <c r="AC45" s="390">
        <f t="shared" si="11"/>
        <v>2</v>
      </c>
    </row>
    <row r="46" spans="1:29" s="291" customFormat="1" ht="18" customHeight="1">
      <c r="A46" s="461"/>
      <c r="B46" s="453"/>
      <c r="C46" s="264" t="s">
        <v>97</v>
      </c>
      <c r="D46" s="281" t="s">
        <v>118</v>
      </c>
      <c r="E46" s="266">
        <f>SUM(F46,AC46)</f>
        <v>1587</v>
      </c>
      <c r="F46" s="266">
        <f>SUM(G46:AB46)</f>
        <v>1587</v>
      </c>
      <c r="G46" s="390">
        <v>0</v>
      </c>
      <c r="H46" s="390">
        <v>2</v>
      </c>
      <c r="I46" s="391">
        <v>21</v>
      </c>
      <c r="J46" s="390">
        <v>13</v>
      </c>
      <c r="K46" s="390">
        <v>125</v>
      </c>
      <c r="L46" s="390">
        <v>96</v>
      </c>
      <c r="M46" s="384">
        <v>68</v>
      </c>
      <c r="N46" s="384">
        <v>24</v>
      </c>
      <c r="O46" s="384">
        <v>26</v>
      </c>
      <c r="P46" s="390">
        <v>2</v>
      </c>
      <c r="Q46" s="384">
        <v>17</v>
      </c>
      <c r="R46" s="384">
        <v>123</v>
      </c>
      <c r="S46" s="384">
        <v>80</v>
      </c>
      <c r="T46" s="384">
        <v>369</v>
      </c>
      <c r="U46" s="384">
        <v>148</v>
      </c>
      <c r="V46" s="384">
        <v>206</v>
      </c>
      <c r="W46" s="384">
        <v>73</v>
      </c>
      <c r="X46" s="384">
        <v>3</v>
      </c>
      <c r="Y46" s="384">
        <v>0</v>
      </c>
      <c r="Z46" s="384">
        <v>173</v>
      </c>
      <c r="AA46" s="384">
        <v>18</v>
      </c>
      <c r="AB46" s="384">
        <v>0</v>
      </c>
      <c r="AC46" s="384">
        <v>0</v>
      </c>
    </row>
    <row r="47" spans="1:29" s="291" customFormat="1" ht="15" customHeight="1">
      <c r="A47" s="461"/>
      <c r="B47" s="453"/>
      <c r="C47" s="292" t="s">
        <v>98</v>
      </c>
      <c r="D47" s="293" t="s">
        <v>119</v>
      </c>
      <c r="E47" s="266">
        <f>SUM(F47,AC47)</f>
        <v>1559</v>
      </c>
      <c r="F47" s="266">
        <f>SUM(G47:AB47)</f>
        <v>1557</v>
      </c>
      <c r="G47" s="390">
        <v>0</v>
      </c>
      <c r="H47" s="390">
        <v>1</v>
      </c>
      <c r="I47" s="391">
        <v>13</v>
      </c>
      <c r="J47" s="390">
        <v>14</v>
      </c>
      <c r="K47" s="390">
        <v>175</v>
      </c>
      <c r="L47" s="390">
        <v>101</v>
      </c>
      <c r="M47" s="384">
        <v>47</v>
      </c>
      <c r="N47" s="384">
        <v>36</v>
      </c>
      <c r="O47" s="384">
        <v>55</v>
      </c>
      <c r="P47" s="390">
        <v>7</v>
      </c>
      <c r="Q47" s="390">
        <v>69</v>
      </c>
      <c r="R47" s="384">
        <v>70</v>
      </c>
      <c r="S47" s="384">
        <v>50</v>
      </c>
      <c r="T47" s="384">
        <v>229</v>
      </c>
      <c r="U47" s="384">
        <v>81</v>
      </c>
      <c r="V47" s="384">
        <v>228</v>
      </c>
      <c r="W47" s="384">
        <v>38</v>
      </c>
      <c r="X47" s="384">
        <v>1</v>
      </c>
      <c r="Y47" s="384">
        <v>0</v>
      </c>
      <c r="Z47" s="384">
        <v>316</v>
      </c>
      <c r="AA47" s="384">
        <v>26</v>
      </c>
      <c r="AB47" s="384">
        <v>0</v>
      </c>
      <c r="AC47" s="384">
        <v>2</v>
      </c>
    </row>
    <row r="48" spans="1:29" s="291" customFormat="1" ht="4.5" customHeight="1">
      <c r="A48" s="263"/>
      <c r="B48" s="29"/>
      <c r="C48" s="292"/>
      <c r="D48" s="293"/>
      <c r="E48" s="266"/>
      <c r="F48" s="266"/>
      <c r="G48" s="390"/>
      <c r="H48" s="390"/>
      <c r="I48" s="391"/>
      <c r="J48" s="390"/>
      <c r="K48" s="390"/>
      <c r="L48" s="390"/>
      <c r="M48" s="384"/>
      <c r="N48" s="384"/>
      <c r="O48" s="384"/>
      <c r="P48" s="390"/>
      <c r="Q48" s="390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</row>
    <row r="49" spans="1:29" s="237" customFormat="1" ht="18" customHeight="1">
      <c r="A49" s="461" t="s">
        <v>451</v>
      </c>
      <c r="B49" s="453">
        <v>2020</v>
      </c>
      <c r="C49" s="264" t="s">
        <v>86</v>
      </c>
      <c r="D49" s="281" t="s">
        <v>102</v>
      </c>
      <c r="E49" s="266">
        <f>SUM(E50:E51)</f>
        <v>3149</v>
      </c>
      <c r="F49" s="266">
        <f>SUM(F50:F51)</f>
        <v>3147</v>
      </c>
      <c r="G49" s="390">
        <v>0</v>
      </c>
      <c r="H49" s="390">
        <f aca="true" t="shared" si="12" ref="H49:AC49">SUM(H50:H51)</f>
        <v>3</v>
      </c>
      <c r="I49" s="391">
        <f t="shared" si="12"/>
        <v>35</v>
      </c>
      <c r="J49" s="390">
        <f t="shared" si="12"/>
        <v>30</v>
      </c>
      <c r="K49" s="390">
        <f t="shared" si="12"/>
        <v>323</v>
      </c>
      <c r="L49" s="390">
        <f t="shared" si="12"/>
        <v>215</v>
      </c>
      <c r="M49" s="390">
        <f t="shared" si="12"/>
        <v>112</v>
      </c>
      <c r="N49" s="390">
        <f t="shared" si="12"/>
        <v>57</v>
      </c>
      <c r="O49" s="390">
        <f t="shared" si="12"/>
        <v>85</v>
      </c>
      <c r="P49" s="390">
        <f t="shared" si="12"/>
        <v>8</v>
      </c>
      <c r="Q49" s="390">
        <f t="shared" si="12"/>
        <v>80</v>
      </c>
      <c r="R49" s="390">
        <f t="shared" si="12"/>
        <v>189</v>
      </c>
      <c r="S49" s="390">
        <f t="shared" si="12"/>
        <v>117</v>
      </c>
      <c r="T49" s="390">
        <f t="shared" si="12"/>
        <v>604</v>
      </c>
      <c r="U49" s="390">
        <f t="shared" si="12"/>
        <v>238</v>
      </c>
      <c r="V49" s="390">
        <f t="shared" si="12"/>
        <v>426</v>
      </c>
      <c r="W49" s="390">
        <f t="shared" si="12"/>
        <v>109</v>
      </c>
      <c r="X49" s="390">
        <f t="shared" si="12"/>
        <v>4</v>
      </c>
      <c r="Y49" s="390">
        <f t="shared" si="12"/>
        <v>0</v>
      </c>
      <c r="Z49" s="390">
        <f t="shared" si="12"/>
        <v>469</v>
      </c>
      <c r="AA49" s="390">
        <f t="shared" si="12"/>
        <v>43</v>
      </c>
      <c r="AB49" s="390">
        <f t="shared" si="12"/>
        <v>0</v>
      </c>
      <c r="AC49" s="390">
        <f t="shared" si="12"/>
        <v>2</v>
      </c>
    </row>
    <row r="50" spans="1:29" s="291" customFormat="1" ht="18" customHeight="1">
      <c r="A50" s="461"/>
      <c r="B50" s="453"/>
      <c r="C50" s="264" t="s">
        <v>97</v>
      </c>
      <c r="D50" s="281" t="s">
        <v>118</v>
      </c>
      <c r="E50" s="266">
        <f>SUM(F50,AC50)</f>
        <v>1582</v>
      </c>
      <c r="F50" s="266">
        <f>SUM(G50:AB50)</f>
        <v>1582</v>
      </c>
      <c r="G50" s="390">
        <v>0</v>
      </c>
      <c r="H50" s="390">
        <v>2</v>
      </c>
      <c r="I50" s="391">
        <v>20</v>
      </c>
      <c r="J50" s="390">
        <v>16</v>
      </c>
      <c r="K50" s="390">
        <v>134</v>
      </c>
      <c r="L50" s="390">
        <v>107</v>
      </c>
      <c r="M50" s="384">
        <v>63</v>
      </c>
      <c r="N50" s="384">
        <v>22</v>
      </c>
      <c r="O50" s="384">
        <v>26</v>
      </c>
      <c r="P50" s="390">
        <v>2</v>
      </c>
      <c r="Q50" s="384">
        <v>16</v>
      </c>
      <c r="R50" s="384">
        <v>120</v>
      </c>
      <c r="S50" s="384">
        <v>72</v>
      </c>
      <c r="T50" s="384">
        <v>373</v>
      </c>
      <c r="U50" s="384">
        <v>149</v>
      </c>
      <c r="V50" s="384">
        <v>203</v>
      </c>
      <c r="W50" s="384">
        <v>74</v>
      </c>
      <c r="X50" s="384">
        <v>3</v>
      </c>
      <c r="Y50" s="384">
        <v>0</v>
      </c>
      <c r="Z50" s="384">
        <v>162</v>
      </c>
      <c r="AA50" s="384">
        <v>18</v>
      </c>
      <c r="AB50" s="384">
        <v>0</v>
      </c>
      <c r="AC50" s="384">
        <v>0</v>
      </c>
    </row>
    <row r="51" spans="1:29" s="291" customFormat="1" ht="15" customHeight="1">
      <c r="A51" s="461"/>
      <c r="B51" s="453"/>
      <c r="C51" s="292" t="s">
        <v>98</v>
      </c>
      <c r="D51" s="293" t="s">
        <v>119</v>
      </c>
      <c r="E51" s="266">
        <f>SUM(F51,AC51)</f>
        <v>1567</v>
      </c>
      <c r="F51" s="266">
        <f>SUM(G51:AB51)</f>
        <v>1565</v>
      </c>
      <c r="G51" s="390">
        <v>0</v>
      </c>
      <c r="H51" s="390">
        <v>1</v>
      </c>
      <c r="I51" s="391">
        <v>15</v>
      </c>
      <c r="J51" s="390">
        <v>14</v>
      </c>
      <c r="K51" s="390">
        <v>189</v>
      </c>
      <c r="L51" s="390">
        <v>108</v>
      </c>
      <c r="M51" s="384">
        <v>49</v>
      </c>
      <c r="N51" s="384">
        <v>35</v>
      </c>
      <c r="O51" s="384">
        <v>59</v>
      </c>
      <c r="P51" s="390">
        <v>6</v>
      </c>
      <c r="Q51" s="390">
        <v>64</v>
      </c>
      <c r="R51" s="384">
        <v>69</v>
      </c>
      <c r="S51" s="384">
        <v>45</v>
      </c>
      <c r="T51" s="384">
        <v>231</v>
      </c>
      <c r="U51" s="384">
        <v>89</v>
      </c>
      <c r="V51" s="384">
        <v>223</v>
      </c>
      <c r="W51" s="384">
        <v>35</v>
      </c>
      <c r="X51" s="384">
        <v>1</v>
      </c>
      <c r="Y51" s="384">
        <v>0</v>
      </c>
      <c r="Z51" s="384">
        <v>307</v>
      </c>
      <c r="AA51" s="384">
        <v>25</v>
      </c>
      <c r="AB51" s="384">
        <v>0</v>
      </c>
      <c r="AC51" s="384">
        <v>2</v>
      </c>
    </row>
    <row r="52" spans="1:29" s="291" customFormat="1" ht="7.5" customHeight="1">
      <c r="A52" s="263"/>
      <c r="B52" s="29"/>
      <c r="C52" s="292"/>
      <c r="D52" s="293"/>
      <c r="E52" s="266"/>
      <c r="F52" s="266"/>
      <c r="G52" s="390"/>
      <c r="H52" s="390"/>
      <c r="I52" s="391"/>
      <c r="J52" s="390"/>
      <c r="K52" s="390"/>
      <c r="L52" s="390"/>
      <c r="M52" s="384"/>
      <c r="N52" s="384"/>
      <c r="O52" s="384"/>
      <c r="P52" s="390"/>
      <c r="Q52" s="390"/>
      <c r="R52" s="384"/>
      <c r="S52" s="384"/>
      <c r="T52" s="384"/>
      <c r="U52" s="384"/>
      <c r="V52" s="384"/>
      <c r="W52" s="384"/>
      <c r="X52" s="384"/>
      <c r="Y52" s="384"/>
      <c r="Z52" s="384"/>
      <c r="AA52" s="384"/>
      <c r="AB52" s="384"/>
      <c r="AC52" s="384"/>
    </row>
    <row r="53" spans="1:29" s="291" customFormat="1" ht="15" customHeight="1">
      <c r="A53" s="461" t="s">
        <v>457</v>
      </c>
      <c r="B53" s="453">
        <v>2021</v>
      </c>
      <c r="C53" s="264" t="s">
        <v>86</v>
      </c>
      <c r="D53" s="281" t="s">
        <v>102</v>
      </c>
      <c r="E53" s="266">
        <f>SUM(E54:E55)</f>
        <v>3134</v>
      </c>
      <c r="F53" s="266">
        <f>SUM(F54:F55)</f>
        <v>3132</v>
      </c>
      <c r="G53" s="390">
        <v>0</v>
      </c>
      <c r="H53" s="390">
        <f aca="true" t="shared" si="13" ref="H53:AC53">SUM(H54:H55)</f>
        <v>2</v>
      </c>
      <c r="I53" s="391">
        <f t="shared" si="13"/>
        <v>35</v>
      </c>
      <c r="J53" s="390">
        <f t="shared" si="13"/>
        <v>30</v>
      </c>
      <c r="K53" s="390">
        <f t="shared" si="13"/>
        <v>331</v>
      </c>
      <c r="L53" s="390">
        <f t="shared" si="13"/>
        <v>224</v>
      </c>
      <c r="M53" s="390">
        <f t="shared" si="13"/>
        <v>112</v>
      </c>
      <c r="N53" s="390">
        <f t="shared" si="13"/>
        <v>60</v>
      </c>
      <c r="O53" s="390">
        <f t="shared" si="13"/>
        <v>85</v>
      </c>
      <c r="P53" s="390">
        <f t="shared" si="13"/>
        <v>7</v>
      </c>
      <c r="Q53" s="390">
        <f t="shared" si="13"/>
        <v>82</v>
      </c>
      <c r="R53" s="390">
        <f t="shared" si="13"/>
        <v>183</v>
      </c>
      <c r="S53" s="390">
        <f t="shared" si="13"/>
        <v>120</v>
      </c>
      <c r="T53" s="390">
        <f t="shared" si="13"/>
        <v>603</v>
      </c>
      <c r="U53" s="390">
        <f t="shared" si="13"/>
        <v>236</v>
      </c>
      <c r="V53" s="390">
        <f t="shared" si="13"/>
        <v>421</v>
      </c>
      <c r="W53" s="390">
        <f t="shared" si="13"/>
        <v>105</v>
      </c>
      <c r="X53" s="390">
        <f t="shared" si="13"/>
        <v>4</v>
      </c>
      <c r="Y53" s="390">
        <f t="shared" si="13"/>
        <v>0</v>
      </c>
      <c r="Z53" s="390">
        <f t="shared" si="13"/>
        <v>456</v>
      </c>
      <c r="AA53" s="390">
        <f t="shared" si="13"/>
        <v>36</v>
      </c>
      <c r="AB53" s="390">
        <f t="shared" si="13"/>
        <v>0</v>
      </c>
      <c r="AC53" s="390">
        <f t="shared" si="13"/>
        <v>2</v>
      </c>
    </row>
    <row r="54" spans="1:29" s="291" customFormat="1" ht="15" customHeight="1">
      <c r="A54" s="461"/>
      <c r="B54" s="453"/>
      <c r="C54" s="264" t="s">
        <v>97</v>
      </c>
      <c r="D54" s="281" t="s">
        <v>118</v>
      </c>
      <c r="E54" s="266">
        <f>SUM(F54,AC54)</f>
        <v>1576</v>
      </c>
      <c r="F54" s="266">
        <f>SUM(G54:AB54)</f>
        <v>1576</v>
      </c>
      <c r="G54" s="390">
        <v>0</v>
      </c>
      <c r="H54" s="390">
        <v>1</v>
      </c>
      <c r="I54" s="391">
        <v>21</v>
      </c>
      <c r="J54" s="390">
        <v>16</v>
      </c>
      <c r="K54" s="390">
        <v>134</v>
      </c>
      <c r="L54" s="390">
        <v>114</v>
      </c>
      <c r="M54" s="384">
        <v>65</v>
      </c>
      <c r="N54" s="384">
        <v>24</v>
      </c>
      <c r="O54" s="384">
        <v>28</v>
      </c>
      <c r="P54" s="390">
        <v>2</v>
      </c>
      <c r="Q54" s="384">
        <v>17</v>
      </c>
      <c r="R54" s="384">
        <v>117</v>
      </c>
      <c r="S54" s="384">
        <v>72</v>
      </c>
      <c r="T54" s="384">
        <v>372</v>
      </c>
      <c r="U54" s="384">
        <v>147</v>
      </c>
      <c r="V54" s="384">
        <v>202</v>
      </c>
      <c r="W54" s="384">
        <v>71</v>
      </c>
      <c r="X54" s="384">
        <v>3</v>
      </c>
      <c r="Y54" s="384">
        <v>0</v>
      </c>
      <c r="Z54" s="384">
        <v>154</v>
      </c>
      <c r="AA54" s="384">
        <v>16</v>
      </c>
      <c r="AB54" s="384">
        <v>0</v>
      </c>
      <c r="AC54" s="384">
        <v>0</v>
      </c>
    </row>
    <row r="55" spans="1:29" s="291" customFormat="1" ht="15" customHeight="1">
      <c r="A55" s="461"/>
      <c r="B55" s="453"/>
      <c r="C55" s="292" t="s">
        <v>98</v>
      </c>
      <c r="D55" s="293" t="s">
        <v>119</v>
      </c>
      <c r="E55" s="266">
        <f>SUM(F55,AC55)</f>
        <v>1558</v>
      </c>
      <c r="F55" s="266">
        <f>SUM(G55:AB55)</f>
        <v>1556</v>
      </c>
      <c r="G55" s="390">
        <v>0</v>
      </c>
      <c r="H55" s="390">
        <v>1</v>
      </c>
      <c r="I55" s="391">
        <v>14</v>
      </c>
      <c r="J55" s="390">
        <v>14</v>
      </c>
      <c r="K55" s="390">
        <v>197</v>
      </c>
      <c r="L55" s="390">
        <v>110</v>
      </c>
      <c r="M55" s="384">
        <v>47</v>
      </c>
      <c r="N55" s="384">
        <v>36</v>
      </c>
      <c r="O55" s="384">
        <v>57</v>
      </c>
      <c r="P55" s="390">
        <v>5</v>
      </c>
      <c r="Q55" s="390">
        <v>65</v>
      </c>
      <c r="R55" s="384">
        <v>66</v>
      </c>
      <c r="S55" s="384">
        <v>48</v>
      </c>
      <c r="T55" s="384">
        <v>231</v>
      </c>
      <c r="U55" s="384">
        <v>89</v>
      </c>
      <c r="V55" s="384">
        <v>219</v>
      </c>
      <c r="W55" s="384">
        <v>34</v>
      </c>
      <c r="X55" s="384">
        <v>1</v>
      </c>
      <c r="Y55" s="384">
        <v>0</v>
      </c>
      <c r="Z55" s="384">
        <v>302</v>
      </c>
      <c r="AA55" s="384">
        <v>20</v>
      </c>
      <c r="AB55" s="384">
        <v>0</v>
      </c>
      <c r="AC55" s="384">
        <v>2</v>
      </c>
    </row>
    <row r="56" spans="1:29" s="291" customFormat="1" ht="9.75" customHeight="1">
      <c r="A56" s="263"/>
      <c r="B56" s="29"/>
      <c r="C56" s="292"/>
      <c r="D56" s="293"/>
      <c r="E56" s="266"/>
      <c r="F56" s="266"/>
      <c r="G56" s="390"/>
      <c r="H56" s="390"/>
      <c r="I56" s="391"/>
      <c r="J56" s="390"/>
      <c r="K56" s="390"/>
      <c r="L56" s="390"/>
      <c r="M56" s="384"/>
      <c r="N56" s="384"/>
      <c r="O56" s="384"/>
      <c r="P56" s="390"/>
      <c r="Q56" s="390"/>
      <c r="R56" s="384"/>
      <c r="S56" s="384"/>
      <c r="T56" s="384"/>
      <c r="U56" s="384"/>
      <c r="V56" s="384"/>
      <c r="W56" s="384"/>
      <c r="X56" s="384"/>
      <c r="Y56" s="384"/>
      <c r="Z56" s="384"/>
      <c r="AA56" s="384"/>
      <c r="AB56" s="384"/>
      <c r="AC56" s="384"/>
    </row>
    <row r="57" spans="1:29" s="291" customFormat="1" ht="18" customHeight="1">
      <c r="A57" s="461" t="s">
        <v>460</v>
      </c>
      <c r="B57" s="453">
        <v>2022</v>
      </c>
      <c r="C57" s="264" t="s">
        <v>86</v>
      </c>
      <c r="D57" s="281" t="s">
        <v>102</v>
      </c>
      <c r="E57" s="266">
        <f>SUM(E58:E59)</f>
        <v>3177</v>
      </c>
      <c r="F57" s="266">
        <f>SUM(F58:F59)</f>
        <v>3176</v>
      </c>
      <c r="G57" s="390">
        <v>0</v>
      </c>
      <c r="H57" s="390">
        <f>SUM(H58:H59)</f>
        <v>3</v>
      </c>
      <c r="I57" s="391">
        <f aca="true" t="shared" si="14" ref="I57:AC57">SUM(I58:I59)</f>
        <v>39</v>
      </c>
      <c r="J57" s="390">
        <f t="shared" si="14"/>
        <v>35</v>
      </c>
      <c r="K57" s="390">
        <f t="shared" si="14"/>
        <v>360</v>
      </c>
      <c r="L57" s="390">
        <f t="shared" si="14"/>
        <v>240</v>
      </c>
      <c r="M57" s="390">
        <f t="shared" si="14"/>
        <v>119</v>
      </c>
      <c r="N57" s="390">
        <f t="shared" si="14"/>
        <v>60</v>
      </c>
      <c r="O57" s="390">
        <f t="shared" si="14"/>
        <v>84</v>
      </c>
      <c r="P57" s="390">
        <f t="shared" si="14"/>
        <v>8</v>
      </c>
      <c r="Q57" s="390">
        <f t="shared" si="14"/>
        <v>82</v>
      </c>
      <c r="R57" s="390">
        <f t="shared" si="14"/>
        <v>181</v>
      </c>
      <c r="S57" s="390">
        <f t="shared" si="14"/>
        <v>115</v>
      </c>
      <c r="T57" s="390">
        <f t="shared" si="14"/>
        <v>623</v>
      </c>
      <c r="U57" s="390">
        <f t="shared" si="14"/>
        <v>242</v>
      </c>
      <c r="V57" s="390">
        <f t="shared" si="14"/>
        <v>415</v>
      </c>
      <c r="W57" s="390">
        <f t="shared" si="14"/>
        <v>99</v>
      </c>
      <c r="X57" s="390">
        <f t="shared" si="14"/>
        <v>4</v>
      </c>
      <c r="Y57" s="390">
        <f t="shared" si="14"/>
        <v>0</v>
      </c>
      <c r="Z57" s="390">
        <f t="shared" si="14"/>
        <v>433</v>
      </c>
      <c r="AA57" s="390">
        <f t="shared" si="14"/>
        <v>34</v>
      </c>
      <c r="AB57" s="390">
        <f t="shared" si="14"/>
        <v>0</v>
      </c>
      <c r="AC57" s="390">
        <f t="shared" si="14"/>
        <v>1</v>
      </c>
    </row>
    <row r="58" spans="1:29" s="291" customFormat="1" ht="18" customHeight="1">
      <c r="A58" s="461"/>
      <c r="B58" s="453"/>
      <c r="C58" s="264" t="s">
        <v>97</v>
      </c>
      <c r="D58" s="281" t="s">
        <v>118</v>
      </c>
      <c r="E58" s="266">
        <f>SUM(F58,AC58)</f>
        <v>1588</v>
      </c>
      <c r="F58" s="266">
        <f>SUM(G58:AB58)</f>
        <v>1588</v>
      </c>
      <c r="G58" s="390">
        <v>0</v>
      </c>
      <c r="H58" s="390">
        <v>2</v>
      </c>
      <c r="I58" s="391">
        <v>23</v>
      </c>
      <c r="J58" s="390">
        <v>18</v>
      </c>
      <c r="K58" s="390">
        <v>143</v>
      </c>
      <c r="L58" s="390">
        <v>119</v>
      </c>
      <c r="M58" s="384">
        <v>69</v>
      </c>
      <c r="N58" s="384">
        <v>24</v>
      </c>
      <c r="O58" s="384">
        <v>27</v>
      </c>
      <c r="P58" s="390">
        <v>2</v>
      </c>
      <c r="Q58" s="384">
        <v>16</v>
      </c>
      <c r="R58" s="384">
        <v>114</v>
      </c>
      <c r="S58" s="384">
        <v>66</v>
      </c>
      <c r="T58" s="384">
        <v>378</v>
      </c>
      <c r="U58" s="384">
        <v>157</v>
      </c>
      <c r="V58" s="384">
        <v>198</v>
      </c>
      <c r="W58" s="384">
        <v>67</v>
      </c>
      <c r="X58" s="384">
        <v>3</v>
      </c>
      <c r="Y58" s="384">
        <v>0</v>
      </c>
      <c r="Z58" s="384">
        <v>147</v>
      </c>
      <c r="AA58" s="384">
        <v>15</v>
      </c>
      <c r="AB58" s="384">
        <v>0</v>
      </c>
      <c r="AC58" s="384">
        <v>0</v>
      </c>
    </row>
    <row r="59" spans="1:29" s="237" customFormat="1" ht="18" customHeight="1">
      <c r="A59" s="461"/>
      <c r="B59" s="453"/>
      <c r="C59" s="292" t="s">
        <v>98</v>
      </c>
      <c r="D59" s="293" t="s">
        <v>119</v>
      </c>
      <c r="E59" s="266">
        <f>SUM(F59,AC59)</f>
        <v>1589</v>
      </c>
      <c r="F59" s="266">
        <f>SUM(G59:AB59)</f>
        <v>1588</v>
      </c>
      <c r="G59" s="390">
        <v>0</v>
      </c>
      <c r="H59" s="390">
        <v>1</v>
      </c>
      <c r="I59" s="391">
        <v>16</v>
      </c>
      <c r="J59" s="390">
        <v>17</v>
      </c>
      <c r="K59" s="390">
        <v>217</v>
      </c>
      <c r="L59" s="390">
        <v>121</v>
      </c>
      <c r="M59" s="384">
        <v>50</v>
      </c>
      <c r="N59" s="384">
        <v>36</v>
      </c>
      <c r="O59" s="384">
        <v>57</v>
      </c>
      <c r="P59" s="390">
        <v>6</v>
      </c>
      <c r="Q59" s="390">
        <v>66</v>
      </c>
      <c r="R59" s="384">
        <v>67</v>
      </c>
      <c r="S59" s="384">
        <v>49</v>
      </c>
      <c r="T59" s="384">
        <v>245</v>
      </c>
      <c r="U59" s="384">
        <v>85</v>
      </c>
      <c r="V59" s="384">
        <v>217</v>
      </c>
      <c r="W59" s="384">
        <v>32</v>
      </c>
      <c r="X59" s="384">
        <v>1</v>
      </c>
      <c r="Y59" s="384">
        <v>0</v>
      </c>
      <c r="Z59" s="384">
        <v>286</v>
      </c>
      <c r="AA59" s="384">
        <v>19</v>
      </c>
      <c r="AB59" s="384">
        <v>0</v>
      </c>
      <c r="AC59" s="384">
        <v>1</v>
      </c>
    </row>
    <row r="60" spans="1:29" s="237" customFormat="1" ht="18" customHeight="1">
      <c r="A60" s="263"/>
      <c r="B60" s="29"/>
      <c r="C60" s="292"/>
      <c r="D60" s="293"/>
      <c r="E60" s="266"/>
      <c r="F60" s="266"/>
      <c r="G60" s="390"/>
      <c r="H60" s="390"/>
      <c r="I60" s="391"/>
      <c r="J60" s="390"/>
      <c r="K60" s="390"/>
      <c r="L60" s="390"/>
      <c r="M60" s="384"/>
      <c r="N60" s="384"/>
      <c r="O60" s="384"/>
      <c r="P60" s="390"/>
      <c r="Q60" s="390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384"/>
    </row>
    <row r="61" spans="1:29" s="237" customFormat="1" ht="18" customHeight="1">
      <c r="A61" s="263"/>
      <c r="B61" s="29"/>
      <c r="C61" s="292"/>
      <c r="D61" s="293"/>
      <c r="E61" s="266"/>
      <c r="F61" s="266"/>
      <c r="G61" s="390"/>
      <c r="H61" s="390"/>
      <c r="I61" s="391"/>
      <c r="J61" s="390"/>
      <c r="K61" s="390"/>
      <c r="L61" s="390"/>
      <c r="M61" s="384"/>
      <c r="N61" s="384"/>
      <c r="O61" s="384"/>
      <c r="P61" s="390"/>
      <c r="Q61" s="390"/>
      <c r="R61" s="384"/>
      <c r="S61" s="384"/>
      <c r="T61" s="384"/>
      <c r="U61" s="384"/>
      <c r="V61" s="384"/>
      <c r="W61" s="384"/>
      <c r="X61" s="384"/>
      <c r="Y61" s="384"/>
      <c r="Z61" s="384"/>
      <c r="AA61" s="384"/>
      <c r="AB61" s="384"/>
      <c r="AC61" s="384"/>
    </row>
    <row r="62" spans="1:29" s="237" customFormat="1" ht="18" customHeight="1">
      <c r="A62" s="263"/>
      <c r="B62" s="29"/>
      <c r="C62" s="292"/>
      <c r="D62" s="293"/>
      <c r="E62" s="266"/>
      <c r="F62" s="266"/>
      <c r="G62" s="390"/>
      <c r="H62" s="390"/>
      <c r="I62" s="391"/>
      <c r="J62" s="390"/>
      <c r="K62" s="390"/>
      <c r="L62" s="390"/>
      <c r="M62" s="384"/>
      <c r="N62" s="384"/>
      <c r="O62" s="384"/>
      <c r="P62" s="390"/>
      <c r="Q62" s="390"/>
      <c r="R62" s="384"/>
      <c r="S62" s="384"/>
      <c r="T62" s="384"/>
      <c r="U62" s="384"/>
      <c r="V62" s="384"/>
      <c r="W62" s="384"/>
      <c r="X62" s="384"/>
      <c r="Y62" s="384"/>
      <c r="Z62" s="384"/>
      <c r="AA62" s="384"/>
      <c r="AB62" s="384"/>
      <c r="AC62" s="384"/>
    </row>
    <row r="63" spans="1:29" s="237" customFormat="1" ht="18" customHeight="1">
      <c r="A63" s="263"/>
      <c r="B63" s="29"/>
      <c r="C63" s="292"/>
      <c r="D63" s="293"/>
      <c r="E63" s="266"/>
      <c r="F63" s="266"/>
      <c r="G63" s="390"/>
      <c r="H63" s="390"/>
      <c r="I63" s="391"/>
      <c r="J63" s="390"/>
      <c r="K63" s="390"/>
      <c r="L63" s="390"/>
      <c r="M63" s="384"/>
      <c r="N63" s="384"/>
      <c r="O63" s="384"/>
      <c r="P63" s="390"/>
      <c r="Q63" s="390"/>
      <c r="R63" s="384"/>
      <c r="S63" s="384"/>
      <c r="T63" s="384"/>
      <c r="U63" s="384"/>
      <c r="V63" s="384"/>
      <c r="W63" s="384"/>
      <c r="X63" s="384"/>
      <c r="Y63" s="384"/>
      <c r="Z63" s="384"/>
      <c r="AA63" s="384"/>
      <c r="AB63" s="384"/>
      <c r="AC63" s="384"/>
    </row>
    <row r="64" spans="1:29" s="237" customFormat="1" ht="18" customHeight="1">
      <c r="A64" s="263"/>
      <c r="B64" s="29"/>
      <c r="C64" s="292"/>
      <c r="D64" s="293"/>
      <c r="E64" s="266"/>
      <c r="F64" s="266"/>
      <c r="G64" s="390"/>
      <c r="H64" s="390"/>
      <c r="I64" s="391"/>
      <c r="J64" s="390"/>
      <c r="K64" s="390"/>
      <c r="L64" s="390"/>
      <c r="M64" s="384"/>
      <c r="N64" s="384"/>
      <c r="O64" s="384"/>
      <c r="P64" s="390"/>
      <c r="Q64" s="390"/>
      <c r="R64" s="384"/>
      <c r="S64" s="384"/>
      <c r="T64" s="384"/>
      <c r="U64" s="384"/>
      <c r="V64" s="384"/>
      <c r="W64" s="384"/>
      <c r="X64" s="384"/>
      <c r="Y64" s="384"/>
      <c r="Z64" s="384"/>
      <c r="AA64" s="384"/>
      <c r="AB64" s="384"/>
      <c r="AC64" s="384"/>
    </row>
    <row r="65" spans="1:29" s="237" customFormat="1" ht="18" customHeight="1">
      <c r="A65" s="263"/>
      <c r="B65" s="29"/>
      <c r="C65" s="292"/>
      <c r="D65" s="293"/>
      <c r="E65" s="266"/>
      <c r="F65" s="266"/>
      <c r="G65" s="390"/>
      <c r="H65" s="390"/>
      <c r="I65" s="391"/>
      <c r="J65" s="390"/>
      <c r="K65" s="390"/>
      <c r="L65" s="390"/>
      <c r="M65" s="384"/>
      <c r="N65" s="384"/>
      <c r="O65" s="384"/>
      <c r="P65" s="390"/>
      <c r="Q65" s="390"/>
      <c r="R65" s="384"/>
      <c r="S65" s="384"/>
      <c r="T65" s="384"/>
      <c r="U65" s="384"/>
      <c r="V65" s="384"/>
      <c r="W65" s="384"/>
      <c r="X65" s="384"/>
      <c r="Y65" s="384"/>
      <c r="Z65" s="384"/>
      <c r="AA65" s="384"/>
      <c r="AB65" s="384"/>
      <c r="AC65" s="384"/>
    </row>
    <row r="66" spans="1:30" s="303" customFormat="1" ht="13.5" customHeight="1">
      <c r="A66" s="263"/>
      <c r="B66" s="29"/>
      <c r="C66" s="292"/>
      <c r="D66" s="293"/>
      <c r="E66" s="266"/>
      <c r="F66" s="266"/>
      <c r="G66" s="287"/>
      <c r="H66" s="287"/>
      <c r="I66" s="290"/>
      <c r="J66" s="287"/>
      <c r="K66" s="267"/>
      <c r="L66" s="267"/>
      <c r="M66" s="288"/>
      <c r="N66" s="288"/>
      <c r="O66" s="288"/>
      <c r="P66" s="287"/>
      <c r="Q66" s="287"/>
      <c r="R66" s="288"/>
      <c r="S66" s="288"/>
      <c r="T66" s="288"/>
      <c r="U66" s="288"/>
      <c r="V66" s="288"/>
      <c r="W66" s="288"/>
      <c r="X66" s="288"/>
      <c r="Y66" s="288"/>
      <c r="Z66" s="288"/>
      <c r="AA66" s="288"/>
      <c r="AB66" s="288"/>
      <c r="AC66" s="288"/>
      <c r="AD66" s="302"/>
    </row>
    <row r="67" spans="1:30" s="303" customFormat="1" ht="13.5" customHeight="1">
      <c r="A67" s="263"/>
      <c r="B67" s="29"/>
      <c r="C67" s="292"/>
      <c r="D67" s="293"/>
      <c r="E67" s="266"/>
      <c r="F67" s="266"/>
      <c r="G67" s="287"/>
      <c r="H67" s="287"/>
      <c r="I67" s="290"/>
      <c r="J67" s="287"/>
      <c r="K67" s="267"/>
      <c r="L67" s="267"/>
      <c r="M67" s="288"/>
      <c r="N67" s="288"/>
      <c r="O67" s="288"/>
      <c r="P67" s="287"/>
      <c r="Q67" s="287"/>
      <c r="R67" s="288"/>
      <c r="S67" s="288"/>
      <c r="T67" s="288"/>
      <c r="U67" s="288"/>
      <c r="V67" s="288"/>
      <c r="W67" s="288"/>
      <c r="X67" s="288"/>
      <c r="Y67" s="288"/>
      <c r="Z67" s="288"/>
      <c r="AA67" s="288"/>
      <c r="AB67" s="288"/>
      <c r="AC67" s="288"/>
      <c r="AD67" s="302"/>
    </row>
    <row r="68" spans="1:30" s="303" customFormat="1" ht="13.5" customHeight="1">
      <c r="A68" s="263"/>
      <c r="B68" s="29"/>
      <c r="C68" s="292"/>
      <c r="D68" s="293"/>
      <c r="E68" s="266"/>
      <c r="F68" s="266"/>
      <c r="G68" s="287"/>
      <c r="H68" s="287"/>
      <c r="I68" s="290"/>
      <c r="J68" s="287"/>
      <c r="K68" s="267"/>
      <c r="L68" s="267"/>
      <c r="M68" s="288"/>
      <c r="N68" s="288"/>
      <c r="O68" s="288"/>
      <c r="P68" s="287"/>
      <c r="Q68" s="287"/>
      <c r="R68" s="288"/>
      <c r="S68" s="288"/>
      <c r="T68" s="288"/>
      <c r="U68" s="288"/>
      <c r="V68" s="288"/>
      <c r="W68" s="288"/>
      <c r="X68" s="288"/>
      <c r="Y68" s="288"/>
      <c r="Z68" s="288"/>
      <c r="AA68" s="288"/>
      <c r="AB68" s="288"/>
      <c r="AC68" s="288"/>
      <c r="AD68" s="302"/>
    </row>
    <row r="69" spans="1:29" ht="18" customHeight="1">
      <c r="A69" s="294"/>
      <c r="B69" s="295"/>
      <c r="C69" s="296"/>
      <c r="D69" s="295"/>
      <c r="E69" s="297"/>
      <c r="F69" s="297"/>
      <c r="G69" s="297"/>
      <c r="H69" s="297"/>
      <c r="I69" s="297"/>
      <c r="J69" s="297"/>
      <c r="K69" s="297"/>
      <c r="L69" s="297"/>
      <c r="M69" s="297"/>
      <c r="N69" s="297"/>
      <c r="O69" s="297"/>
      <c r="P69" s="297"/>
      <c r="Q69" s="297"/>
      <c r="R69" s="297"/>
      <c r="S69" s="297"/>
      <c r="T69" s="297"/>
      <c r="U69" s="297"/>
      <c r="V69" s="297"/>
      <c r="W69" s="297"/>
      <c r="X69" s="297"/>
      <c r="Y69" s="297"/>
      <c r="Z69" s="297"/>
      <c r="AA69" s="297"/>
      <c r="AB69" s="297"/>
      <c r="AC69" s="297"/>
    </row>
    <row r="70" spans="1:29" ht="12.75" customHeight="1">
      <c r="A70" s="223" t="s">
        <v>259</v>
      </c>
      <c r="B70" s="223"/>
      <c r="C70" s="298"/>
      <c r="D70" s="298"/>
      <c r="E70" s="299"/>
      <c r="F70" s="299"/>
      <c r="G70" s="299"/>
      <c r="H70" s="299"/>
      <c r="I70" s="300"/>
      <c r="J70" s="300"/>
      <c r="K70" s="300"/>
      <c r="L70" s="300"/>
      <c r="M70" s="299"/>
      <c r="N70" s="299"/>
      <c r="O70" s="299"/>
      <c r="P70" s="299"/>
      <c r="Q70" s="299"/>
      <c r="R70" s="301"/>
      <c r="S70" s="299"/>
      <c r="T70" s="299"/>
      <c r="U70" s="299"/>
      <c r="V70" s="299"/>
      <c r="W70" s="299"/>
      <c r="X70" s="299"/>
      <c r="Y70" s="299"/>
      <c r="Z70" s="299"/>
      <c r="AA70" s="299"/>
      <c r="AB70" s="299"/>
      <c r="AC70" s="299"/>
    </row>
  </sheetData>
  <sheetProtection selectLockedCells="1" selectUnlockedCells="1"/>
  <mergeCells count="63">
    <mergeCell ref="Z5:AA5"/>
    <mergeCell ref="B2:O2"/>
    <mergeCell ref="R2:AB2"/>
    <mergeCell ref="A4:B6"/>
    <mergeCell ref="C4:D6"/>
    <mergeCell ref="E4:E6"/>
    <mergeCell ref="F4:AB4"/>
    <mergeCell ref="F5:F7"/>
    <mergeCell ref="I5:J5"/>
    <mergeCell ref="X6:Y6"/>
    <mergeCell ref="M5:Q5"/>
    <mergeCell ref="R5:S5"/>
    <mergeCell ref="T5:U5"/>
    <mergeCell ref="V5:W5"/>
    <mergeCell ref="X5:Y5"/>
    <mergeCell ref="V6:W6"/>
    <mergeCell ref="K5:L5"/>
    <mergeCell ref="AB7:AB8"/>
    <mergeCell ref="AB5:AB6"/>
    <mergeCell ref="G6:H6"/>
    <mergeCell ref="I6:J6"/>
    <mergeCell ref="K6:L6"/>
    <mergeCell ref="M6:N6"/>
    <mergeCell ref="O6:P6"/>
    <mergeCell ref="R6:S6"/>
    <mergeCell ref="T6:U6"/>
    <mergeCell ref="G5:H5"/>
    <mergeCell ref="AC7:AC8"/>
    <mergeCell ref="A10:A12"/>
    <mergeCell ref="B10:B12"/>
    <mergeCell ref="A13:A15"/>
    <mergeCell ref="B13:B15"/>
    <mergeCell ref="Z6:AA6"/>
    <mergeCell ref="A7:B8"/>
    <mergeCell ref="C7:D8"/>
    <mergeCell ref="E7:E8"/>
    <mergeCell ref="O7:P7"/>
    <mergeCell ref="A16:A18"/>
    <mergeCell ref="B16:B18"/>
    <mergeCell ref="A19:A21"/>
    <mergeCell ref="B19:B21"/>
    <mergeCell ref="A22:A24"/>
    <mergeCell ref="B22:B24"/>
    <mergeCell ref="A34:A36"/>
    <mergeCell ref="B34:B36"/>
    <mergeCell ref="A37:A39"/>
    <mergeCell ref="B37:B39"/>
    <mergeCell ref="A25:A27"/>
    <mergeCell ref="B25:B27"/>
    <mergeCell ref="A28:A30"/>
    <mergeCell ref="B28:B30"/>
    <mergeCell ref="A31:A33"/>
    <mergeCell ref="B31:B33"/>
    <mergeCell ref="A57:A59"/>
    <mergeCell ref="B57:B59"/>
    <mergeCell ref="A45:A47"/>
    <mergeCell ref="B45:B47"/>
    <mergeCell ref="A41:A43"/>
    <mergeCell ref="B41:B43"/>
    <mergeCell ref="A53:A55"/>
    <mergeCell ref="B53:B55"/>
    <mergeCell ref="A49:A51"/>
    <mergeCell ref="B49:B51"/>
  </mergeCells>
  <printOptions/>
  <pageMargins left="0.7479166666666667" right="0.7479166666666667" top="0.5902777777777778" bottom="0.5298611111111111" header="0.5118055555555555" footer="0.511805555555555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34"/>
  <sheetViews>
    <sheetView zoomScale="115" zoomScaleNormal="115" zoomScalePageLayoutView="0" workbookViewId="0" topLeftCell="E1">
      <pane ySplit="5" topLeftCell="A29" activePane="bottomLeft" state="frozen"/>
      <selection pane="topLeft" activeCell="A1" sqref="A1"/>
      <selection pane="bottomLeft" activeCell="E35" sqref="E35"/>
    </sheetView>
  </sheetViews>
  <sheetFormatPr defaultColWidth="6.5546875" defaultRowHeight="19.5" customHeight="1"/>
  <cols>
    <col min="1" max="1" width="9.21484375" style="304" customWidth="1"/>
    <col min="2" max="2" width="6.10546875" style="304" customWidth="1"/>
    <col min="3" max="3" width="8.4453125" style="304" customWidth="1"/>
    <col min="4" max="4" width="8.3359375" style="304" customWidth="1"/>
    <col min="5" max="5" width="8.3359375" style="305" customWidth="1"/>
    <col min="6" max="7" width="8.3359375" style="304" customWidth="1"/>
    <col min="8" max="8" width="8.4453125" style="304" customWidth="1"/>
    <col min="9" max="13" width="7.6640625" style="304" customWidth="1"/>
    <col min="14" max="14" width="7.6640625" style="306" customWidth="1"/>
    <col min="15" max="15" width="7.77734375" style="306" customWidth="1"/>
    <col min="16" max="17" width="7.88671875" style="304" customWidth="1"/>
    <col min="18" max="16384" width="6.5546875" style="304" customWidth="1"/>
  </cols>
  <sheetData>
    <row r="1" spans="1:17" ht="19.5" customHeight="1">
      <c r="A1" s="307" t="s">
        <v>337</v>
      </c>
      <c r="B1" s="307"/>
      <c r="C1" s="306"/>
      <c r="Q1" s="308" t="s">
        <v>338</v>
      </c>
    </row>
    <row r="2" spans="2:17" s="309" customFormat="1" ht="27" customHeight="1">
      <c r="B2" s="506" t="s">
        <v>434</v>
      </c>
      <c r="C2" s="506"/>
      <c r="D2" s="506"/>
      <c r="E2" s="506"/>
      <c r="F2" s="506"/>
      <c r="G2" s="506"/>
      <c r="J2" s="506" t="s">
        <v>339</v>
      </c>
      <c r="K2" s="506"/>
      <c r="L2" s="506"/>
      <c r="M2" s="506"/>
      <c r="N2" s="506"/>
      <c r="O2" s="506"/>
      <c r="P2" s="506"/>
      <c r="Q2" s="310"/>
    </row>
    <row r="3" spans="1:17" s="314" customFormat="1" ht="19.5" customHeight="1">
      <c r="A3" s="311" t="s">
        <v>4</v>
      </c>
      <c r="B3" s="311"/>
      <c r="C3" s="311"/>
      <c r="D3" s="311"/>
      <c r="E3" s="312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3" t="s">
        <v>273</v>
      </c>
    </row>
    <row r="4" spans="1:17" s="316" customFormat="1" ht="27.75" customHeight="1">
      <c r="A4" s="507" t="s">
        <v>6</v>
      </c>
      <c r="B4" s="507"/>
      <c r="C4" s="508" t="s">
        <v>340</v>
      </c>
      <c r="D4" s="508"/>
      <c r="E4" s="508"/>
      <c r="F4" s="508" t="s">
        <v>341</v>
      </c>
      <c r="G4" s="508"/>
      <c r="H4" s="508"/>
      <c r="I4" s="509" t="s">
        <v>342</v>
      </c>
      <c r="J4" s="509"/>
      <c r="K4" s="509"/>
      <c r="L4" s="508" t="s">
        <v>343</v>
      </c>
      <c r="M4" s="508"/>
      <c r="N4" s="508"/>
      <c r="O4" s="510" t="s">
        <v>344</v>
      </c>
      <c r="P4" s="510"/>
      <c r="Q4" s="510"/>
    </row>
    <row r="5" spans="1:17" s="320" customFormat="1" ht="27.75" customHeight="1">
      <c r="A5" s="505" t="s">
        <v>345</v>
      </c>
      <c r="B5" s="505"/>
      <c r="C5" s="317" t="s">
        <v>346</v>
      </c>
      <c r="D5" s="317" t="s">
        <v>28</v>
      </c>
      <c r="E5" s="318" t="s">
        <v>29</v>
      </c>
      <c r="F5" s="317" t="s">
        <v>346</v>
      </c>
      <c r="G5" s="317" t="s">
        <v>28</v>
      </c>
      <c r="H5" s="318" t="s">
        <v>29</v>
      </c>
      <c r="I5" s="317" t="s">
        <v>346</v>
      </c>
      <c r="J5" s="317" t="s">
        <v>28</v>
      </c>
      <c r="K5" s="318" t="s">
        <v>29</v>
      </c>
      <c r="L5" s="317" t="s">
        <v>346</v>
      </c>
      <c r="M5" s="317" t="s">
        <v>28</v>
      </c>
      <c r="N5" s="318" t="s">
        <v>29</v>
      </c>
      <c r="O5" s="317" t="s">
        <v>346</v>
      </c>
      <c r="P5" s="317" t="s">
        <v>28</v>
      </c>
      <c r="Q5" s="319" t="s">
        <v>29</v>
      </c>
    </row>
    <row r="6" spans="1:17" ht="27.75" customHeight="1" hidden="1">
      <c r="A6" s="321" t="s">
        <v>347</v>
      </c>
      <c r="B6" s="315">
        <v>1996</v>
      </c>
      <c r="C6" s="210">
        <f aca="true" t="shared" si="0" ref="C6:C26">SUM(D6:E6)</f>
        <v>3415</v>
      </c>
      <c r="D6" s="210">
        <f aca="true" t="shared" si="1" ref="D6:D26">SUM(G6,J6,M6,P6)</f>
        <v>1829</v>
      </c>
      <c r="E6" s="220">
        <f aca="true" t="shared" si="2" ref="E6:E26">SUM(H6,K6,N6,Q6)</f>
        <v>1586</v>
      </c>
      <c r="F6" s="210">
        <f aca="true" t="shared" si="3" ref="F6:F26">SUM(G6:H6)</f>
        <v>1781</v>
      </c>
      <c r="G6" s="210">
        <v>1060</v>
      </c>
      <c r="H6" s="210">
        <v>721</v>
      </c>
      <c r="I6" s="210">
        <f aca="true" t="shared" si="4" ref="I6:I26">SUM(J6:K6)</f>
        <v>1290</v>
      </c>
      <c r="J6" s="210">
        <v>661</v>
      </c>
      <c r="K6" s="210">
        <v>629</v>
      </c>
      <c r="L6" s="210">
        <f aca="true" t="shared" si="5" ref="L6:L26">SUM(M6:N6)</f>
        <v>151</v>
      </c>
      <c r="M6" s="210">
        <v>76</v>
      </c>
      <c r="N6" s="210">
        <v>75</v>
      </c>
      <c r="O6" s="210">
        <f aca="true" t="shared" si="6" ref="O6:O26">SUM(P6:Q6)</f>
        <v>193</v>
      </c>
      <c r="P6" s="210">
        <v>32</v>
      </c>
      <c r="Q6" s="210">
        <v>161</v>
      </c>
    </row>
    <row r="7" spans="1:17" ht="27.75" customHeight="1" hidden="1">
      <c r="A7" s="316" t="s">
        <v>348</v>
      </c>
      <c r="B7" s="322">
        <v>1997</v>
      </c>
      <c r="C7" s="210">
        <f t="shared" si="0"/>
        <v>3437</v>
      </c>
      <c r="D7" s="210">
        <f t="shared" si="1"/>
        <v>1849</v>
      </c>
      <c r="E7" s="210">
        <f t="shared" si="2"/>
        <v>1588</v>
      </c>
      <c r="F7" s="210">
        <f t="shared" si="3"/>
        <v>1789</v>
      </c>
      <c r="G7" s="210">
        <v>1062</v>
      </c>
      <c r="H7" s="210">
        <v>727</v>
      </c>
      <c r="I7" s="210">
        <f t="shared" si="4"/>
        <v>1293</v>
      </c>
      <c r="J7" s="210">
        <v>674</v>
      </c>
      <c r="K7" s="210">
        <v>619</v>
      </c>
      <c r="L7" s="210">
        <f t="shared" si="5"/>
        <v>153</v>
      </c>
      <c r="M7" s="210">
        <v>77</v>
      </c>
      <c r="N7" s="210">
        <v>76</v>
      </c>
      <c r="O7" s="210">
        <f t="shared" si="6"/>
        <v>202</v>
      </c>
      <c r="P7" s="210">
        <v>36</v>
      </c>
      <c r="Q7" s="210">
        <v>166</v>
      </c>
    </row>
    <row r="8" spans="1:17" ht="27.75" customHeight="1" hidden="1">
      <c r="A8" s="316" t="s">
        <v>349</v>
      </c>
      <c r="B8" s="322">
        <v>1998</v>
      </c>
      <c r="C8" s="210">
        <f t="shared" si="0"/>
        <v>3395</v>
      </c>
      <c r="D8" s="210">
        <f t="shared" si="1"/>
        <v>1839</v>
      </c>
      <c r="E8" s="210">
        <f t="shared" si="2"/>
        <v>1556</v>
      </c>
      <c r="F8" s="210">
        <f t="shared" si="3"/>
        <v>1730</v>
      </c>
      <c r="G8" s="210">
        <v>1048</v>
      </c>
      <c r="H8" s="210">
        <v>682</v>
      </c>
      <c r="I8" s="210">
        <f t="shared" si="4"/>
        <v>1291</v>
      </c>
      <c r="J8" s="210">
        <v>671</v>
      </c>
      <c r="K8" s="210">
        <v>620</v>
      </c>
      <c r="L8" s="210">
        <f t="shared" si="5"/>
        <v>166</v>
      </c>
      <c r="M8" s="210">
        <v>82</v>
      </c>
      <c r="N8" s="210">
        <v>84</v>
      </c>
      <c r="O8" s="210">
        <f t="shared" si="6"/>
        <v>208</v>
      </c>
      <c r="P8" s="210">
        <v>38</v>
      </c>
      <c r="Q8" s="210">
        <v>170</v>
      </c>
    </row>
    <row r="9" spans="1:17" ht="27.75" customHeight="1" hidden="1">
      <c r="A9" s="316" t="s">
        <v>350</v>
      </c>
      <c r="B9" s="322">
        <v>1999</v>
      </c>
      <c r="C9" s="210">
        <f t="shared" si="0"/>
        <v>3369</v>
      </c>
      <c r="D9" s="210">
        <f t="shared" si="1"/>
        <v>1814</v>
      </c>
      <c r="E9" s="210">
        <f t="shared" si="2"/>
        <v>1555</v>
      </c>
      <c r="F9" s="210">
        <f t="shared" si="3"/>
        <v>1704</v>
      </c>
      <c r="G9" s="210">
        <v>1025</v>
      </c>
      <c r="H9" s="210">
        <v>679</v>
      </c>
      <c r="I9" s="210">
        <f t="shared" si="4"/>
        <v>1275</v>
      </c>
      <c r="J9" s="210">
        <v>662</v>
      </c>
      <c r="K9" s="210">
        <v>613</v>
      </c>
      <c r="L9" s="210">
        <f t="shared" si="5"/>
        <v>178</v>
      </c>
      <c r="M9" s="210">
        <v>90</v>
      </c>
      <c r="N9" s="210">
        <v>88</v>
      </c>
      <c r="O9" s="210">
        <f t="shared" si="6"/>
        <v>212</v>
      </c>
      <c r="P9" s="210">
        <v>37</v>
      </c>
      <c r="Q9" s="210">
        <v>175</v>
      </c>
    </row>
    <row r="10" spans="1:17" ht="27.75" customHeight="1" hidden="1">
      <c r="A10" s="316" t="s">
        <v>351</v>
      </c>
      <c r="B10" s="322">
        <v>2000</v>
      </c>
      <c r="C10" s="210">
        <f t="shared" si="0"/>
        <v>3358</v>
      </c>
      <c r="D10" s="210">
        <f t="shared" si="1"/>
        <v>1811</v>
      </c>
      <c r="E10" s="210">
        <f t="shared" si="2"/>
        <v>1547</v>
      </c>
      <c r="F10" s="210">
        <f t="shared" si="3"/>
        <v>1682</v>
      </c>
      <c r="G10" s="210">
        <v>1022</v>
      </c>
      <c r="H10" s="210">
        <v>660</v>
      </c>
      <c r="I10" s="210">
        <f t="shared" si="4"/>
        <v>1267</v>
      </c>
      <c r="J10" s="210">
        <v>659</v>
      </c>
      <c r="K10" s="210">
        <v>608</v>
      </c>
      <c r="L10" s="210">
        <f t="shared" si="5"/>
        <v>191</v>
      </c>
      <c r="M10" s="210">
        <v>92</v>
      </c>
      <c r="N10" s="210">
        <v>99</v>
      </c>
      <c r="O10" s="210">
        <f t="shared" si="6"/>
        <v>218</v>
      </c>
      <c r="P10" s="210">
        <v>38</v>
      </c>
      <c r="Q10" s="210">
        <v>180</v>
      </c>
    </row>
    <row r="11" spans="1:17" ht="27.75" customHeight="1" hidden="1">
      <c r="A11" s="316" t="s">
        <v>310</v>
      </c>
      <c r="B11" s="322">
        <v>2001</v>
      </c>
      <c r="C11" s="210">
        <f t="shared" si="0"/>
        <v>3400</v>
      </c>
      <c r="D11" s="210">
        <f t="shared" si="1"/>
        <v>1813</v>
      </c>
      <c r="E11" s="210">
        <f t="shared" si="2"/>
        <v>1587</v>
      </c>
      <c r="F11" s="210">
        <f t="shared" si="3"/>
        <v>1688</v>
      </c>
      <c r="G11" s="210">
        <v>1014</v>
      </c>
      <c r="H11" s="210">
        <v>674</v>
      </c>
      <c r="I11" s="210">
        <f t="shared" si="4"/>
        <v>1297</v>
      </c>
      <c r="J11" s="210">
        <v>666</v>
      </c>
      <c r="K11" s="210">
        <v>631</v>
      </c>
      <c r="L11" s="210">
        <f t="shared" si="5"/>
        <v>199</v>
      </c>
      <c r="M11" s="210">
        <v>96</v>
      </c>
      <c r="N11" s="210">
        <v>103</v>
      </c>
      <c r="O11" s="210">
        <f t="shared" si="6"/>
        <v>216</v>
      </c>
      <c r="P11" s="210">
        <v>37</v>
      </c>
      <c r="Q11" s="210">
        <v>179</v>
      </c>
    </row>
    <row r="12" spans="1:17" ht="27.75" customHeight="1" hidden="1">
      <c r="A12" s="316" t="s">
        <v>311</v>
      </c>
      <c r="B12" s="322">
        <v>2002</v>
      </c>
      <c r="C12" s="210">
        <f t="shared" si="0"/>
        <v>3441</v>
      </c>
      <c r="D12" s="210">
        <f t="shared" si="1"/>
        <v>1830</v>
      </c>
      <c r="E12" s="210">
        <f t="shared" si="2"/>
        <v>1611</v>
      </c>
      <c r="F12" s="210">
        <f t="shared" si="3"/>
        <v>1686</v>
      </c>
      <c r="G12" s="210">
        <v>1005</v>
      </c>
      <c r="H12" s="210">
        <v>681</v>
      </c>
      <c r="I12" s="210">
        <f t="shared" si="4"/>
        <v>1314</v>
      </c>
      <c r="J12" s="210">
        <v>682</v>
      </c>
      <c r="K12" s="210">
        <v>632</v>
      </c>
      <c r="L12" s="210">
        <f t="shared" si="5"/>
        <v>220</v>
      </c>
      <c r="M12" s="210">
        <v>104</v>
      </c>
      <c r="N12" s="210">
        <v>116</v>
      </c>
      <c r="O12" s="210">
        <f t="shared" si="6"/>
        <v>221</v>
      </c>
      <c r="P12" s="210">
        <v>39</v>
      </c>
      <c r="Q12" s="210">
        <v>182</v>
      </c>
    </row>
    <row r="13" spans="1:17" ht="27.75" customHeight="1">
      <c r="A13" s="316" t="s">
        <v>312</v>
      </c>
      <c r="B13" s="322">
        <v>2003</v>
      </c>
      <c r="C13" s="210">
        <f t="shared" si="0"/>
        <v>3388</v>
      </c>
      <c r="D13" s="210">
        <f t="shared" si="1"/>
        <v>1796</v>
      </c>
      <c r="E13" s="210">
        <f t="shared" si="2"/>
        <v>1592</v>
      </c>
      <c r="F13" s="210">
        <f t="shared" si="3"/>
        <v>1663</v>
      </c>
      <c r="G13" s="210">
        <v>994</v>
      </c>
      <c r="H13" s="210">
        <v>669</v>
      </c>
      <c r="I13" s="210">
        <f t="shared" si="4"/>
        <v>1270</v>
      </c>
      <c r="J13" s="210">
        <v>658</v>
      </c>
      <c r="K13" s="210">
        <v>612</v>
      </c>
      <c r="L13" s="210">
        <f t="shared" si="5"/>
        <v>231</v>
      </c>
      <c r="M13" s="210">
        <v>107</v>
      </c>
      <c r="N13" s="210">
        <v>124</v>
      </c>
      <c r="O13" s="210">
        <f t="shared" si="6"/>
        <v>224</v>
      </c>
      <c r="P13" s="210">
        <v>37</v>
      </c>
      <c r="Q13" s="210">
        <v>187</v>
      </c>
    </row>
    <row r="14" spans="1:17" ht="27.75" customHeight="1">
      <c r="A14" s="316" t="s">
        <v>313</v>
      </c>
      <c r="B14" s="322">
        <v>2004</v>
      </c>
      <c r="C14" s="210">
        <f t="shared" si="0"/>
        <v>3373</v>
      </c>
      <c r="D14" s="210">
        <f t="shared" si="1"/>
        <v>1786</v>
      </c>
      <c r="E14" s="210">
        <f t="shared" si="2"/>
        <v>1587</v>
      </c>
      <c r="F14" s="210">
        <f t="shared" si="3"/>
        <v>1654</v>
      </c>
      <c r="G14" s="210">
        <v>983</v>
      </c>
      <c r="H14" s="210">
        <v>671</v>
      </c>
      <c r="I14" s="210">
        <f t="shared" si="4"/>
        <v>1243</v>
      </c>
      <c r="J14" s="210">
        <v>647</v>
      </c>
      <c r="K14" s="210">
        <v>596</v>
      </c>
      <c r="L14" s="210">
        <f t="shared" si="5"/>
        <v>253</v>
      </c>
      <c r="M14" s="210">
        <v>120</v>
      </c>
      <c r="N14" s="210">
        <v>133</v>
      </c>
      <c r="O14" s="210">
        <f t="shared" si="6"/>
        <v>223</v>
      </c>
      <c r="P14" s="210">
        <v>36</v>
      </c>
      <c r="Q14" s="210">
        <v>187</v>
      </c>
    </row>
    <row r="15" spans="1:17" ht="27.75" customHeight="1">
      <c r="A15" s="316" t="s">
        <v>314</v>
      </c>
      <c r="B15" s="322">
        <v>2005</v>
      </c>
      <c r="C15" s="210">
        <f t="shared" si="0"/>
        <v>3422</v>
      </c>
      <c r="D15" s="210">
        <f t="shared" si="1"/>
        <v>1793</v>
      </c>
      <c r="E15" s="210">
        <f t="shared" si="2"/>
        <v>1629</v>
      </c>
      <c r="F15" s="210">
        <f t="shared" si="3"/>
        <v>1673</v>
      </c>
      <c r="G15" s="210">
        <v>975</v>
      </c>
      <c r="H15" s="210">
        <v>698</v>
      </c>
      <c r="I15" s="210">
        <f t="shared" si="4"/>
        <v>1267</v>
      </c>
      <c r="J15" s="210">
        <v>661</v>
      </c>
      <c r="K15" s="210">
        <v>606</v>
      </c>
      <c r="L15" s="210">
        <f t="shared" si="5"/>
        <v>254</v>
      </c>
      <c r="M15" s="210">
        <v>121</v>
      </c>
      <c r="N15" s="210">
        <v>133</v>
      </c>
      <c r="O15" s="210">
        <f t="shared" si="6"/>
        <v>228</v>
      </c>
      <c r="P15" s="210">
        <v>36</v>
      </c>
      <c r="Q15" s="210">
        <v>192</v>
      </c>
    </row>
    <row r="16" spans="1:17" ht="27.75" customHeight="1">
      <c r="A16" s="316" t="s">
        <v>327</v>
      </c>
      <c r="B16" s="322">
        <v>2006</v>
      </c>
      <c r="C16" s="210">
        <f t="shared" si="0"/>
        <v>3348</v>
      </c>
      <c r="D16" s="210">
        <f t="shared" si="1"/>
        <v>1770</v>
      </c>
      <c r="E16" s="210">
        <f t="shared" si="2"/>
        <v>1578</v>
      </c>
      <c r="F16" s="210">
        <f t="shared" si="3"/>
        <v>1624</v>
      </c>
      <c r="G16" s="210">
        <v>968</v>
      </c>
      <c r="H16" s="210">
        <v>656</v>
      </c>
      <c r="I16" s="210">
        <f t="shared" si="4"/>
        <v>1219</v>
      </c>
      <c r="J16" s="210">
        <v>639</v>
      </c>
      <c r="K16" s="210">
        <v>580</v>
      </c>
      <c r="L16" s="210">
        <f t="shared" si="5"/>
        <v>267</v>
      </c>
      <c r="M16" s="210">
        <v>124</v>
      </c>
      <c r="N16" s="210">
        <v>143</v>
      </c>
      <c r="O16" s="210">
        <f t="shared" si="6"/>
        <v>238</v>
      </c>
      <c r="P16" s="210">
        <v>39</v>
      </c>
      <c r="Q16" s="210">
        <v>199</v>
      </c>
    </row>
    <row r="17" spans="1:17" ht="27.75" customHeight="1">
      <c r="A17" s="316" t="s">
        <v>332</v>
      </c>
      <c r="B17" s="322">
        <v>2007</v>
      </c>
      <c r="C17" s="210">
        <f t="shared" si="0"/>
        <v>3322</v>
      </c>
      <c r="D17" s="210">
        <f t="shared" si="1"/>
        <v>1765</v>
      </c>
      <c r="E17" s="210">
        <f t="shared" si="2"/>
        <v>1557</v>
      </c>
      <c r="F17" s="210">
        <f t="shared" si="3"/>
        <v>1609</v>
      </c>
      <c r="G17" s="210">
        <v>966</v>
      </c>
      <c r="H17" s="210">
        <v>643</v>
      </c>
      <c r="I17" s="210">
        <f t="shared" si="4"/>
        <v>1203</v>
      </c>
      <c r="J17" s="210">
        <v>631</v>
      </c>
      <c r="K17" s="210">
        <v>572</v>
      </c>
      <c r="L17" s="210">
        <f t="shared" si="5"/>
        <v>273</v>
      </c>
      <c r="M17" s="210">
        <v>129</v>
      </c>
      <c r="N17" s="210">
        <v>144</v>
      </c>
      <c r="O17" s="210">
        <f t="shared" si="6"/>
        <v>237</v>
      </c>
      <c r="P17" s="210">
        <v>39</v>
      </c>
      <c r="Q17" s="210">
        <v>198</v>
      </c>
    </row>
    <row r="18" spans="1:17" ht="27.75" customHeight="1">
      <c r="A18" s="316" t="s">
        <v>333</v>
      </c>
      <c r="B18" s="322">
        <v>2008</v>
      </c>
      <c r="C18" s="210">
        <f t="shared" si="0"/>
        <v>3329</v>
      </c>
      <c r="D18" s="210">
        <f t="shared" si="1"/>
        <v>1752</v>
      </c>
      <c r="E18" s="210">
        <f t="shared" si="2"/>
        <v>1577</v>
      </c>
      <c r="F18" s="210">
        <f t="shared" si="3"/>
        <v>1602</v>
      </c>
      <c r="G18" s="210">
        <v>944</v>
      </c>
      <c r="H18" s="210">
        <v>658</v>
      </c>
      <c r="I18" s="210">
        <f t="shared" si="4"/>
        <v>1199</v>
      </c>
      <c r="J18" s="210">
        <v>629</v>
      </c>
      <c r="K18" s="210">
        <v>570</v>
      </c>
      <c r="L18" s="210">
        <f t="shared" si="5"/>
        <v>290</v>
      </c>
      <c r="M18" s="210">
        <v>138</v>
      </c>
      <c r="N18" s="210">
        <v>152</v>
      </c>
      <c r="O18" s="210">
        <f t="shared" si="6"/>
        <v>238</v>
      </c>
      <c r="P18" s="210">
        <v>41</v>
      </c>
      <c r="Q18" s="210">
        <v>197</v>
      </c>
    </row>
    <row r="19" spans="1:17" ht="27.75" customHeight="1">
      <c r="A19" s="316" t="s">
        <v>352</v>
      </c>
      <c r="B19" s="322">
        <v>2009</v>
      </c>
      <c r="C19" s="210">
        <f t="shared" si="0"/>
        <v>3526</v>
      </c>
      <c r="D19" s="210">
        <f t="shared" si="1"/>
        <v>1839</v>
      </c>
      <c r="E19" s="210">
        <f t="shared" si="2"/>
        <v>1687</v>
      </c>
      <c r="F19" s="210">
        <f t="shared" si="3"/>
        <v>1691</v>
      </c>
      <c r="G19" s="210">
        <v>982</v>
      </c>
      <c r="H19" s="210">
        <v>709</v>
      </c>
      <c r="I19" s="210">
        <f t="shared" si="4"/>
        <v>1275</v>
      </c>
      <c r="J19" s="210">
        <v>667</v>
      </c>
      <c r="K19" s="210">
        <v>608</v>
      </c>
      <c r="L19" s="210">
        <f t="shared" si="5"/>
        <v>317</v>
      </c>
      <c r="M19" s="210">
        <v>145</v>
      </c>
      <c r="N19" s="210">
        <v>172</v>
      </c>
      <c r="O19" s="210">
        <f t="shared" si="6"/>
        <v>243</v>
      </c>
      <c r="P19" s="210">
        <v>45</v>
      </c>
      <c r="Q19" s="210">
        <v>198</v>
      </c>
    </row>
    <row r="20" spans="1:17" ht="27.75" customHeight="1">
      <c r="A20" s="316" t="s">
        <v>353</v>
      </c>
      <c r="B20" s="322">
        <v>2010</v>
      </c>
      <c r="C20" s="210">
        <f t="shared" si="0"/>
        <v>3560</v>
      </c>
      <c r="D20" s="210">
        <f t="shared" si="1"/>
        <v>1850</v>
      </c>
      <c r="E20" s="210">
        <f t="shared" si="2"/>
        <v>1710</v>
      </c>
      <c r="F20" s="210">
        <f t="shared" si="3"/>
        <v>1702</v>
      </c>
      <c r="G20" s="210">
        <v>981</v>
      </c>
      <c r="H20" s="210">
        <v>721</v>
      </c>
      <c r="I20" s="210">
        <f t="shared" si="4"/>
        <v>1282</v>
      </c>
      <c r="J20" s="210">
        <v>671</v>
      </c>
      <c r="K20" s="210">
        <v>611</v>
      </c>
      <c r="L20" s="210">
        <f t="shared" si="5"/>
        <v>331</v>
      </c>
      <c r="M20" s="210">
        <v>155</v>
      </c>
      <c r="N20" s="210">
        <v>176</v>
      </c>
      <c r="O20" s="210">
        <f t="shared" si="6"/>
        <v>245</v>
      </c>
      <c r="P20" s="210">
        <v>43</v>
      </c>
      <c r="Q20" s="210">
        <v>202</v>
      </c>
    </row>
    <row r="21" spans="1:17" ht="27.75" customHeight="1">
      <c r="A21" s="316" t="s">
        <v>42</v>
      </c>
      <c r="B21" s="322">
        <v>2011</v>
      </c>
      <c r="C21" s="210">
        <f t="shared" si="0"/>
        <v>3519</v>
      </c>
      <c r="D21" s="210">
        <f t="shared" si="1"/>
        <v>1829</v>
      </c>
      <c r="E21" s="210">
        <f t="shared" si="2"/>
        <v>1690</v>
      </c>
      <c r="F21" s="210">
        <f t="shared" si="3"/>
        <v>1682</v>
      </c>
      <c r="G21" s="210">
        <v>969</v>
      </c>
      <c r="H21" s="210">
        <v>713</v>
      </c>
      <c r="I21" s="210">
        <f t="shared" si="4"/>
        <v>1266</v>
      </c>
      <c r="J21" s="210">
        <v>661</v>
      </c>
      <c r="K21" s="210">
        <v>605</v>
      </c>
      <c r="L21" s="210">
        <f t="shared" si="5"/>
        <v>329</v>
      </c>
      <c r="M21" s="210">
        <v>159</v>
      </c>
      <c r="N21" s="210">
        <v>170</v>
      </c>
      <c r="O21" s="210">
        <f t="shared" si="6"/>
        <v>242</v>
      </c>
      <c r="P21" s="210">
        <v>40</v>
      </c>
      <c r="Q21" s="210">
        <v>202</v>
      </c>
    </row>
    <row r="22" spans="1:17" ht="27.75" customHeight="1">
      <c r="A22" s="323" t="s">
        <v>43</v>
      </c>
      <c r="B22" s="324">
        <v>2012</v>
      </c>
      <c r="C22" s="220">
        <f t="shared" si="0"/>
        <v>3520</v>
      </c>
      <c r="D22" s="220">
        <f t="shared" si="1"/>
        <v>1831</v>
      </c>
      <c r="E22" s="220">
        <f t="shared" si="2"/>
        <v>1689</v>
      </c>
      <c r="F22" s="220">
        <f t="shared" si="3"/>
        <v>1669</v>
      </c>
      <c r="G22" s="220">
        <v>957</v>
      </c>
      <c r="H22" s="220">
        <v>712</v>
      </c>
      <c r="I22" s="220">
        <f t="shared" si="4"/>
        <v>1276</v>
      </c>
      <c r="J22" s="220">
        <v>672</v>
      </c>
      <c r="K22" s="220">
        <v>604</v>
      </c>
      <c r="L22" s="220">
        <f t="shared" si="5"/>
        <v>332</v>
      </c>
      <c r="M22" s="220">
        <v>161</v>
      </c>
      <c r="N22" s="220">
        <v>171</v>
      </c>
      <c r="O22" s="220">
        <f t="shared" si="6"/>
        <v>243</v>
      </c>
      <c r="P22" s="220">
        <v>41</v>
      </c>
      <c r="Q22" s="220">
        <v>202</v>
      </c>
    </row>
    <row r="23" spans="1:17" ht="27.75" customHeight="1">
      <c r="A23" s="323" t="s">
        <v>44</v>
      </c>
      <c r="B23" s="324">
        <v>2013</v>
      </c>
      <c r="C23" s="220">
        <f t="shared" si="0"/>
        <v>3502</v>
      </c>
      <c r="D23" s="220">
        <f t="shared" si="1"/>
        <v>1819</v>
      </c>
      <c r="E23" s="220">
        <f t="shared" si="2"/>
        <v>1683</v>
      </c>
      <c r="F23" s="220">
        <f t="shared" si="3"/>
        <v>1672</v>
      </c>
      <c r="G23" s="220">
        <v>959</v>
      </c>
      <c r="H23" s="220">
        <v>713</v>
      </c>
      <c r="I23" s="220">
        <f t="shared" si="4"/>
        <v>1238</v>
      </c>
      <c r="J23" s="220">
        <v>648</v>
      </c>
      <c r="K23" s="220">
        <v>590</v>
      </c>
      <c r="L23" s="220">
        <f t="shared" si="5"/>
        <v>351</v>
      </c>
      <c r="M23" s="220">
        <v>170</v>
      </c>
      <c r="N23" s="220">
        <v>181</v>
      </c>
      <c r="O23" s="220">
        <f t="shared" si="6"/>
        <v>241</v>
      </c>
      <c r="P23" s="220">
        <v>42</v>
      </c>
      <c r="Q23" s="220">
        <v>199</v>
      </c>
    </row>
    <row r="24" spans="1:17" ht="27.75" customHeight="1">
      <c r="A24" s="323" t="s">
        <v>45</v>
      </c>
      <c r="B24" s="324">
        <v>2014</v>
      </c>
      <c r="C24" s="220">
        <f t="shared" si="0"/>
        <v>3669</v>
      </c>
      <c r="D24" s="220">
        <f t="shared" si="1"/>
        <v>1895</v>
      </c>
      <c r="E24" s="220">
        <f t="shared" si="2"/>
        <v>1774</v>
      </c>
      <c r="F24" s="220">
        <f t="shared" si="3"/>
        <v>1731</v>
      </c>
      <c r="G24" s="220">
        <v>987</v>
      </c>
      <c r="H24" s="220">
        <v>744</v>
      </c>
      <c r="I24" s="220">
        <f t="shared" si="4"/>
        <v>1318</v>
      </c>
      <c r="J24" s="220">
        <v>683</v>
      </c>
      <c r="K24" s="220">
        <v>635</v>
      </c>
      <c r="L24" s="220">
        <f t="shared" si="5"/>
        <v>369</v>
      </c>
      <c r="M24" s="220">
        <v>179</v>
      </c>
      <c r="N24" s="220">
        <v>190</v>
      </c>
      <c r="O24" s="220">
        <f t="shared" si="6"/>
        <v>251</v>
      </c>
      <c r="P24" s="220">
        <v>46</v>
      </c>
      <c r="Q24" s="220">
        <v>205</v>
      </c>
    </row>
    <row r="25" spans="1:17" ht="27.75" customHeight="1">
      <c r="A25" s="323" t="s">
        <v>46</v>
      </c>
      <c r="B25" s="324">
        <v>2015</v>
      </c>
      <c r="C25" s="220">
        <f t="shared" si="0"/>
        <v>3586</v>
      </c>
      <c r="D25" s="220">
        <f t="shared" si="1"/>
        <v>1853</v>
      </c>
      <c r="E25" s="220">
        <f t="shared" si="2"/>
        <v>1733</v>
      </c>
      <c r="F25" s="220">
        <f t="shared" si="3"/>
        <v>1676</v>
      </c>
      <c r="G25" s="220">
        <v>956</v>
      </c>
      <c r="H25" s="220">
        <v>720</v>
      </c>
      <c r="I25" s="220">
        <f t="shared" si="4"/>
        <v>1305</v>
      </c>
      <c r="J25" s="220">
        <v>680</v>
      </c>
      <c r="K25" s="220">
        <v>625</v>
      </c>
      <c r="L25" s="220">
        <f t="shared" si="5"/>
        <v>365</v>
      </c>
      <c r="M25" s="220">
        <v>176</v>
      </c>
      <c r="N25" s="220">
        <v>189</v>
      </c>
      <c r="O25" s="220">
        <f t="shared" si="6"/>
        <v>240</v>
      </c>
      <c r="P25" s="220">
        <v>41</v>
      </c>
      <c r="Q25" s="220">
        <v>199</v>
      </c>
    </row>
    <row r="26" spans="1:17" ht="27.75" customHeight="1">
      <c r="A26" s="323" t="s">
        <v>47</v>
      </c>
      <c r="B26" s="324">
        <v>2016</v>
      </c>
      <c r="C26" s="220">
        <f t="shared" si="0"/>
        <v>3612</v>
      </c>
      <c r="D26" s="220">
        <f t="shared" si="1"/>
        <v>1855</v>
      </c>
      <c r="E26" s="220">
        <f t="shared" si="2"/>
        <v>1757</v>
      </c>
      <c r="F26" s="220">
        <f t="shared" si="3"/>
        <v>1697</v>
      </c>
      <c r="G26" s="220">
        <v>965</v>
      </c>
      <c r="H26" s="220">
        <v>732</v>
      </c>
      <c r="I26" s="220">
        <f t="shared" si="4"/>
        <v>1288</v>
      </c>
      <c r="J26" s="220">
        <v>667</v>
      </c>
      <c r="K26" s="220">
        <v>621</v>
      </c>
      <c r="L26" s="220">
        <f t="shared" si="5"/>
        <v>380</v>
      </c>
      <c r="M26" s="220">
        <v>181</v>
      </c>
      <c r="N26" s="220">
        <v>199</v>
      </c>
      <c r="O26" s="220">
        <f t="shared" si="6"/>
        <v>247</v>
      </c>
      <c r="P26" s="220">
        <v>42</v>
      </c>
      <c r="Q26" s="220">
        <v>205</v>
      </c>
    </row>
    <row r="27" spans="1:17" ht="27.75" customHeight="1">
      <c r="A27" s="323" t="s">
        <v>429</v>
      </c>
      <c r="B27" s="324">
        <v>2017</v>
      </c>
      <c r="C27" s="220">
        <f aca="true" t="shared" si="7" ref="C27:C32">SUM(D27:E27)</f>
        <v>3653</v>
      </c>
      <c r="D27" s="220">
        <f>SUM(G27,J27,M27,P27)</f>
        <v>1861</v>
      </c>
      <c r="E27" s="220">
        <f>SUM(H27,K27,N27,Q27)</f>
        <v>1792</v>
      </c>
      <c r="F27" s="220">
        <f aca="true" t="shared" si="8" ref="F27:F32">SUM(G27:H27)</f>
        <v>1704</v>
      </c>
      <c r="G27" s="220">
        <v>965</v>
      </c>
      <c r="H27" s="220">
        <v>739</v>
      </c>
      <c r="I27" s="220">
        <f aca="true" t="shared" si="9" ref="I27:I32">SUM(J27:K27)</f>
        <v>1307</v>
      </c>
      <c r="J27" s="220">
        <v>671</v>
      </c>
      <c r="K27" s="220">
        <v>636</v>
      </c>
      <c r="L27" s="220">
        <f aca="true" t="shared" si="10" ref="L27:L32">SUM(M27:N27)</f>
        <v>388</v>
      </c>
      <c r="M27" s="220">
        <v>182</v>
      </c>
      <c r="N27" s="220">
        <v>206</v>
      </c>
      <c r="O27" s="220">
        <f aca="true" t="shared" si="11" ref="O27:O32">SUM(P27:Q27)</f>
        <v>254</v>
      </c>
      <c r="P27" s="220">
        <v>43</v>
      </c>
      <c r="Q27" s="220">
        <v>211</v>
      </c>
    </row>
    <row r="28" spans="1:17" ht="27.75" customHeight="1">
      <c r="A28" s="323" t="s">
        <v>438</v>
      </c>
      <c r="B28" s="324">
        <v>2018</v>
      </c>
      <c r="C28" s="220">
        <f t="shared" si="7"/>
        <v>3739</v>
      </c>
      <c r="D28" s="220">
        <f>SUM(G28,J28,M28,P28)</f>
        <v>1890</v>
      </c>
      <c r="E28" s="220">
        <f>SUM(H28,K28,N28,Q28)</f>
        <v>1849</v>
      </c>
      <c r="F28" s="220">
        <f t="shared" si="8"/>
        <v>1723</v>
      </c>
      <c r="G28" s="220">
        <v>970</v>
      </c>
      <c r="H28" s="220">
        <v>753</v>
      </c>
      <c r="I28" s="220">
        <f t="shared" si="9"/>
        <v>1330</v>
      </c>
      <c r="J28" s="220">
        <v>686</v>
      </c>
      <c r="K28" s="220">
        <v>644</v>
      </c>
      <c r="L28" s="220">
        <f t="shared" si="10"/>
        <v>420</v>
      </c>
      <c r="M28" s="220">
        <v>193</v>
      </c>
      <c r="N28" s="220">
        <v>227</v>
      </c>
      <c r="O28" s="220">
        <f t="shared" si="11"/>
        <v>266</v>
      </c>
      <c r="P28" s="220">
        <v>41</v>
      </c>
      <c r="Q28" s="220">
        <v>225</v>
      </c>
    </row>
    <row r="29" spans="1:17" ht="27.75" customHeight="1">
      <c r="A29" s="323" t="s">
        <v>444</v>
      </c>
      <c r="B29" s="324">
        <v>2019</v>
      </c>
      <c r="C29" s="220">
        <f t="shared" si="7"/>
        <v>3703</v>
      </c>
      <c r="D29" s="220">
        <v>1873</v>
      </c>
      <c r="E29" s="220">
        <v>1830</v>
      </c>
      <c r="F29" s="220">
        <f t="shared" si="8"/>
        <v>1709</v>
      </c>
      <c r="G29" s="220">
        <v>962</v>
      </c>
      <c r="H29" s="220">
        <v>747</v>
      </c>
      <c r="I29" s="220">
        <f t="shared" si="9"/>
        <v>1318</v>
      </c>
      <c r="J29" s="220">
        <v>679</v>
      </c>
      <c r="K29" s="220">
        <v>639</v>
      </c>
      <c r="L29" s="220">
        <f t="shared" si="10"/>
        <v>415</v>
      </c>
      <c r="M29" s="220">
        <v>194</v>
      </c>
      <c r="N29" s="220">
        <v>221</v>
      </c>
      <c r="O29" s="220">
        <f t="shared" si="11"/>
        <v>261</v>
      </c>
      <c r="P29" s="220">
        <v>38</v>
      </c>
      <c r="Q29" s="220">
        <v>223</v>
      </c>
    </row>
    <row r="30" spans="1:17" ht="27.75" customHeight="1">
      <c r="A30" s="323" t="s">
        <v>447</v>
      </c>
      <c r="B30" s="324">
        <v>2020</v>
      </c>
      <c r="C30" s="220">
        <f t="shared" si="7"/>
        <v>3699</v>
      </c>
      <c r="D30" s="220">
        <v>1854</v>
      </c>
      <c r="E30" s="220">
        <v>1845</v>
      </c>
      <c r="F30" s="220">
        <f t="shared" si="8"/>
        <v>1720</v>
      </c>
      <c r="G30" s="220">
        <v>953</v>
      </c>
      <c r="H30" s="220">
        <v>767</v>
      </c>
      <c r="I30" s="220">
        <f t="shared" si="9"/>
        <v>1304</v>
      </c>
      <c r="J30" s="220">
        <v>667</v>
      </c>
      <c r="K30" s="220">
        <v>637</v>
      </c>
      <c r="L30" s="220">
        <f t="shared" si="10"/>
        <v>413</v>
      </c>
      <c r="M30" s="220">
        <v>195</v>
      </c>
      <c r="N30" s="220">
        <v>218</v>
      </c>
      <c r="O30" s="220">
        <f t="shared" si="11"/>
        <v>262</v>
      </c>
      <c r="P30" s="220">
        <v>39</v>
      </c>
      <c r="Q30" s="220">
        <v>223</v>
      </c>
    </row>
    <row r="31" spans="1:17" ht="27.75" customHeight="1">
      <c r="A31" s="323" t="s">
        <v>457</v>
      </c>
      <c r="B31" s="324">
        <v>2021</v>
      </c>
      <c r="C31" s="220">
        <f t="shared" si="7"/>
        <v>3663</v>
      </c>
      <c r="D31" s="220">
        <v>1849</v>
      </c>
      <c r="E31" s="220">
        <v>1814</v>
      </c>
      <c r="F31" s="220">
        <f t="shared" si="8"/>
        <v>1693</v>
      </c>
      <c r="G31" s="220">
        <v>948</v>
      </c>
      <c r="H31" s="220">
        <v>745</v>
      </c>
      <c r="I31" s="220">
        <f t="shared" si="9"/>
        <v>1276</v>
      </c>
      <c r="J31" s="220">
        <v>658</v>
      </c>
      <c r="K31" s="220">
        <v>618</v>
      </c>
      <c r="L31" s="220">
        <f t="shared" si="10"/>
        <v>426</v>
      </c>
      <c r="M31" s="220">
        <v>203</v>
      </c>
      <c r="N31" s="220">
        <v>223</v>
      </c>
      <c r="O31" s="220">
        <f t="shared" si="11"/>
        <v>268</v>
      </c>
      <c r="P31" s="220">
        <v>40</v>
      </c>
      <c r="Q31" s="220">
        <v>228</v>
      </c>
    </row>
    <row r="32" spans="1:17" ht="18" customHeight="1">
      <c r="A32" s="323" t="s">
        <v>459</v>
      </c>
      <c r="B32" s="324">
        <v>2022</v>
      </c>
      <c r="C32" s="220">
        <f t="shared" si="7"/>
        <v>3177</v>
      </c>
      <c r="D32" s="220">
        <f>G32+J32+M32+P32</f>
        <v>1588</v>
      </c>
      <c r="E32" s="220">
        <f>H32+K32+N32+Q32</f>
        <v>1589</v>
      </c>
      <c r="F32" s="220">
        <f t="shared" si="8"/>
        <v>1174</v>
      </c>
      <c r="G32" s="220">
        <v>679</v>
      </c>
      <c r="H32" s="220">
        <v>495</v>
      </c>
      <c r="I32" s="220">
        <f t="shared" si="9"/>
        <v>1325</v>
      </c>
      <c r="J32" s="220">
        <v>670</v>
      </c>
      <c r="K32" s="220">
        <v>655</v>
      </c>
      <c r="L32" s="220">
        <f t="shared" si="10"/>
        <v>415</v>
      </c>
      <c r="M32" s="220">
        <v>199</v>
      </c>
      <c r="N32" s="220">
        <v>216</v>
      </c>
      <c r="O32" s="220">
        <f t="shared" si="11"/>
        <v>263</v>
      </c>
      <c r="P32" s="220">
        <v>40</v>
      </c>
      <c r="Q32" s="220">
        <v>223</v>
      </c>
    </row>
    <row r="33" spans="1:17" ht="21" customHeight="1">
      <c r="A33" s="325"/>
      <c r="B33" s="326"/>
      <c r="C33" s="231"/>
      <c r="D33" s="231"/>
      <c r="E33" s="232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</row>
    <row r="34" spans="1:17" ht="19.5" customHeight="1">
      <c r="A34" s="223" t="s">
        <v>259</v>
      </c>
      <c r="B34" s="223"/>
      <c r="C34" s="327"/>
      <c r="D34" s="327"/>
      <c r="E34" s="328"/>
      <c r="F34" s="327"/>
      <c r="G34" s="327"/>
      <c r="H34" s="327"/>
      <c r="I34" s="327"/>
      <c r="J34" s="327"/>
      <c r="K34" s="327"/>
      <c r="L34" s="327"/>
      <c r="M34" s="327"/>
      <c r="N34" s="327"/>
      <c r="O34" s="327"/>
      <c r="P34" s="327"/>
      <c r="Q34" s="327"/>
    </row>
  </sheetData>
  <sheetProtection selectLockedCells="1" selectUnlockedCells="1"/>
  <mergeCells count="9">
    <mergeCell ref="A5:B5"/>
    <mergeCell ref="B2:G2"/>
    <mergeCell ref="J2:P2"/>
    <mergeCell ref="A4:B4"/>
    <mergeCell ref="C4:E4"/>
    <mergeCell ref="F4:H4"/>
    <mergeCell ref="I4:K4"/>
    <mergeCell ref="L4:N4"/>
    <mergeCell ref="O4:Q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金峰鄉公所 11</cp:lastModifiedBy>
  <cp:lastPrinted>2023-10-28T13:56:49Z</cp:lastPrinted>
  <dcterms:modified xsi:type="dcterms:W3CDTF">2023-10-30T07:23:48Z</dcterms:modified>
  <cp:category/>
  <cp:version/>
  <cp:contentType/>
  <cp:contentStatus/>
</cp:coreProperties>
</file>