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"/>
  </bookViews>
  <sheets>
    <sheet name="2-1" sheetId="1" r:id="rId1"/>
    <sheet name="2-2" sheetId="2" r:id="rId2"/>
    <sheet name="2-2_2" sheetId="3" r:id="rId3"/>
    <sheet name="2-3" sheetId="4" r:id="rId4"/>
    <sheet name="2-3-1" sheetId="5" r:id="rId5"/>
    <sheet name="2-4" sheetId="6" r:id="rId6"/>
    <sheet name="2-4-1" sheetId="7" r:id="rId7"/>
    <sheet name="2-5" sheetId="8" r:id="rId8"/>
    <sheet name="2-6" sheetId="9" r:id="rId9"/>
    <sheet name="2-7" sheetId="10" r:id="rId10"/>
    <sheet name="2-7-1" sheetId="11" r:id="rId11"/>
  </sheets>
  <definedNames>
    <definedName name="_xlnm.Print_Area" localSheetId="2">'2-2_2'!$A$1:$BE$32</definedName>
    <definedName name="Excel_BuiltIn_Print_Area">#REF!</definedName>
    <definedName name="PRINT_AREA_MI">#REF!</definedName>
    <definedName name="PRINT_AREA_MI" localSheetId="2">#REF!</definedName>
  </definedNames>
  <calcPr fullCalcOnLoad="1"/>
</workbook>
</file>

<file path=xl/sharedStrings.xml><?xml version="1.0" encoding="utf-8"?>
<sst xmlns="http://schemas.openxmlformats.org/spreadsheetml/2006/main" count="1217" uniqueCount="431">
  <si>
    <r>
      <rPr>
        <sz val="9"/>
        <rFont val="Times New Roman"/>
        <family val="1"/>
      </rPr>
      <t>21</t>
    </r>
    <r>
      <rPr>
        <sz val="9"/>
        <rFont val="標楷體"/>
        <family val="4"/>
      </rPr>
      <t xml:space="preserve">  人  口</t>
    </r>
  </si>
  <si>
    <t>人  口  22</t>
  </si>
  <si>
    <t>表２－１、現住戶數、人口密度及性比例</t>
  </si>
  <si>
    <t>2-1、Number of Households 、Populaton Density &amp; Sex Ratio</t>
  </si>
  <si>
    <t>單位：人</t>
  </si>
  <si>
    <t>Unit:Person</t>
  </si>
  <si>
    <t>年底別</t>
  </si>
  <si>
    <t>面  積</t>
  </si>
  <si>
    <t>村里數</t>
  </si>
  <si>
    <t>鄰  數</t>
  </si>
  <si>
    <t>現    住</t>
  </si>
  <si>
    <t>戶        口</t>
  </si>
  <si>
    <t>Households</t>
  </si>
  <si>
    <r>
      <rPr>
        <sz val="9"/>
        <rFont val="標楷體"/>
        <family val="4"/>
      </rPr>
      <t>戶量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>)</t>
    </r>
  </si>
  <si>
    <t>人口密度</t>
  </si>
  <si>
    <t>性比例</t>
  </si>
  <si>
    <t>村里別</t>
  </si>
  <si>
    <t>(平方公里)</t>
  </si>
  <si>
    <t>Num. Of Ts'uns &amp; Lins</t>
  </si>
  <si>
    <t>Num. Of Neighborhood</t>
  </si>
  <si>
    <r>
      <rPr>
        <sz val="9"/>
        <rFont val="標楷體"/>
        <family val="4"/>
      </rPr>
      <t>戶數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>)  Number of           House-                              holds (Households)</t>
    </r>
  </si>
  <si>
    <t>人　口　數  (人)</t>
  </si>
  <si>
    <t>Population (Person)</t>
  </si>
  <si>
    <t>Number of  Households  (Person/Hous-eholds)</t>
  </si>
  <si>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平方公里</t>
    </r>
    <r>
      <rPr>
        <sz val="9"/>
        <rFont val="Times New Roman"/>
        <family val="1"/>
      </rPr>
      <t>)</t>
    </r>
  </si>
  <si>
    <r>
      <rPr>
        <sz val="9"/>
        <rFont val="Times New Roman"/>
        <family val="1"/>
      </rPr>
      <t>(</t>
    </r>
    <r>
      <rPr>
        <sz val="9"/>
        <rFont val="標楷體"/>
        <family val="4"/>
      </rPr>
      <t>男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女</t>
    </r>
    <r>
      <rPr>
        <sz val="9"/>
        <rFont val="Times New Roman"/>
        <family val="1"/>
      </rPr>
      <t>)x100</t>
    </r>
  </si>
  <si>
    <t>Area(km2)</t>
  </si>
  <si>
    <r>
      <rPr>
        <sz val="9"/>
        <rFont val="標楷體"/>
        <family val="4"/>
      </rPr>
      <t xml:space="preserve">合計    </t>
    </r>
    <r>
      <rPr>
        <sz val="9"/>
        <rFont val="Times New Roman"/>
        <family val="1"/>
      </rPr>
      <t>Total</t>
    </r>
  </si>
  <si>
    <r>
      <rPr>
        <sz val="9"/>
        <rFont val="標楷體"/>
        <family val="4"/>
      </rPr>
      <t xml:space="preserve">男   </t>
    </r>
    <r>
      <rPr>
        <sz val="9"/>
        <rFont val="Times New Roman"/>
        <family val="1"/>
      </rPr>
      <t>Male</t>
    </r>
  </si>
  <si>
    <r>
      <rPr>
        <sz val="9"/>
        <rFont val="標楷體"/>
        <family val="4"/>
      </rPr>
      <t xml:space="preserve">女   </t>
    </r>
    <r>
      <rPr>
        <sz val="9"/>
        <rFont val="Times New Roman"/>
        <family val="1"/>
      </rPr>
      <t>Female</t>
    </r>
  </si>
  <si>
    <t>Population Density (per/km2)</t>
  </si>
  <si>
    <t>Sex Ratio (Male/Fem-ale*100)</t>
  </si>
  <si>
    <r>
      <rPr>
        <sz val="9"/>
        <rFont val="Times New Roman"/>
        <family val="1"/>
      </rPr>
      <t>90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</si>
  <si>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91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</si>
  <si>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92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</si>
  <si>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93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</si>
  <si>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94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</si>
  <si>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95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</si>
  <si>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96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</si>
  <si>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97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</si>
  <si>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98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</si>
  <si>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99</t>
    </r>
    <r>
      <rPr>
        <sz val="9"/>
        <rFont val="標楷體"/>
        <family val="4"/>
      </rPr>
      <t>年底</t>
    </r>
  </si>
  <si>
    <t>100年底</t>
  </si>
  <si>
    <t>101年底</t>
  </si>
  <si>
    <t>102年底</t>
  </si>
  <si>
    <t>103年底</t>
  </si>
  <si>
    <t>104年底</t>
  </si>
  <si>
    <t>105年底</t>
  </si>
  <si>
    <t>嘉蘭村</t>
  </si>
  <si>
    <t>正興村</t>
  </si>
  <si>
    <t>新興村</t>
  </si>
  <si>
    <t>賓茂村</t>
  </si>
  <si>
    <t>歷坵村</t>
  </si>
  <si>
    <t>資料來源：太麻里鄉戶政事務所。</t>
  </si>
  <si>
    <t>23  人  口</t>
  </si>
  <si>
    <t>人  口  24</t>
  </si>
  <si>
    <t>表２－２、戶   籍   動   態</t>
  </si>
  <si>
    <t>2-2、Immigramts and Emigrants</t>
  </si>
  <si>
    <t xml:space="preserve">遷　　入　　人　　數   </t>
  </si>
  <si>
    <t>Num. Of Immigrants</t>
  </si>
  <si>
    <t>遷      出　　人　  數</t>
  </si>
  <si>
    <t>Num. Of Emigran</t>
  </si>
  <si>
    <t>同一鄉鎮市內之住址變更人數</t>
  </si>
  <si>
    <t>出　生　人　數</t>
  </si>
  <si>
    <t>粗出生率</t>
  </si>
  <si>
    <t>死　亡　人　數</t>
  </si>
  <si>
    <t>粗死亡率</t>
  </si>
  <si>
    <t>結婚</t>
  </si>
  <si>
    <t>離婚</t>
  </si>
  <si>
    <t xml:space="preserve">年 別 </t>
  </si>
  <si>
    <t>合</t>
  </si>
  <si>
    <t>自外國</t>
  </si>
  <si>
    <r>
      <rPr>
        <sz val="10"/>
        <rFont val="標楷體"/>
        <family val="4"/>
      </rPr>
      <t xml:space="preserve">自他省市 </t>
    </r>
    <r>
      <rPr>
        <sz val="10"/>
        <rFont val="Times New Roman"/>
        <family val="1"/>
      </rPr>
      <t>From Other Provinces(Cities)</t>
    </r>
  </si>
  <si>
    <t>自本省他縣市</t>
  </si>
  <si>
    <t>自本縣(市)他鄉鎮市區</t>
  </si>
  <si>
    <t>初設戶籍</t>
  </si>
  <si>
    <t>其   他</t>
  </si>
  <si>
    <t>往      外       國</t>
  </si>
  <si>
    <r>
      <rPr>
        <sz val="10"/>
        <rFont val="標楷體"/>
        <family val="4"/>
      </rPr>
      <t xml:space="preserve">往他省市 </t>
    </r>
    <r>
      <rPr>
        <sz val="10"/>
        <rFont val="Times New Roman"/>
        <family val="1"/>
      </rPr>
      <t>To   Other       Provinces(Cities)</t>
    </r>
  </si>
  <si>
    <r>
      <rPr>
        <sz val="10"/>
        <rFont val="標楷體"/>
        <family val="4"/>
      </rPr>
      <t>往本省他縣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)</t>
    </r>
  </si>
  <si>
    <t>往本縣他鄉鎮市</t>
  </si>
  <si>
    <t>註銷戶籍</t>
  </si>
  <si>
    <t>其他</t>
  </si>
  <si>
    <t>Change Residence</t>
  </si>
  <si>
    <t>Num of Birth</t>
  </si>
  <si>
    <t>Num of Death</t>
  </si>
  <si>
    <t>計</t>
  </si>
  <si>
    <t>新北市</t>
  </si>
  <si>
    <t>臺北市</t>
  </si>
  <si>
    <t>臺中市</t>
  </si>
  <si>
    <t>臺南市</t>
  </si>
  <si>
    <t>高雄市</t>
  </si>
  <si>
    <t>福建省</t>
  </si>
  <si>
    <t>其他省市</t>
  </si>
  <si>
    <t>遷入</t>
  </si>
  <si>
    <t>遷出</t>
  </si>
  <si>
    <t>合計</t>
  </si>
  <si>
    <t>男</t>
  </si>
  <si>
    <t>女</t>
  </si>
  <si>
    <t>對數(對)</t>
  </si>
  <si>
    <t>率</t>
  </si>
  <si>
    <t>Year</t>
  </si>
  <si>
    <t>Total</t>
  </si>
  <si>
    <t>From Fore-ign Coun-tries</t>
  </si>
  <si>
    <t>New Taip-ei City</t>
  </si>
  <si>
    <t>Taipei City</t>
  </si>
  <si>
    <t>Taic-hung
City</t>
  </si>
  <si>
    <t>Tain-an
City</t>
  </si>
  <si>
    <t>Kaoh-siung Coty</t>
  </si>
  <si>
    <t>Fuchine Province</t>
  </si>
  <si>
    <t>Oth-ers</t>
  </si>
  <si>
    <t>Other C.&amp; City of Prov</t>
  </si>
  <si>
    <t>Other  T.  , City &amp; Dist</t>
  </si>
  <si>
    <t>To  Fore-ign Coun-tries</t>
  </si>
  <si>
    <t>Kaohsi-ung City</t>
  </si>
  <si>
    <t>Other C. &amp; City  of prov</t>
  </si>
  <si>
    <t>Immihr-ants</t>
  </si>
  <si>
    <t>Emigra-nts</t>
  </si>
  <si>
    <t>Male</t>
  </si>
  <si>
    <t>Female</t>
  </si>
  <si>
    <t>(0/00)</t>
  </si>
  <si>
    <t>Fem-ale</t>
  </si>
  <si>
    <t>Couple of Married (Coup-le)</t>
  </si>
  <si>
    <t>Coup-Ie of Divo-rce (Cou-ple)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</si>
  <si>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</si>
  <si>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</si>
  <si>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</si>
  <si>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</si>
  <si>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</si>
  <si>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</si>
  <si>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</si>
  <si>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</si>
  <si>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</si>
  <si>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</si>
  <si>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</si>
  <si>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>101年</t>
  </si>
  <si>
    <t>102年</t>
  </si>
  <si>
    <t>103年</t>
  </si>
  <si>
    <r>
      <rPr>
        <sz val="9"/>
        <rFont val="標楷體"/>
        <family val="4"/>
      </rPr>
      <t>附註：1.粗出生</t>
    </r>
    <r>
      <rPr>
        <sz val="12"/>
        <rFont val="標楷體"/>
        <family val="4"/>
      </rPr>
      <t>(</t>
    </r>
    <r>
      <rPr>
        <sz val="9"/>
        <rFont val="標楷體"/>
        <family val="4"/>
      </rPr>
      <t>死亡</t>
    </r>
    <r>
      <rPr>
        <sz val="12"/>
        <rFont val="標楷體"/>
        <family val="4"/>
      </rPr>
      <t>)</t>
    </r>
    <r>
      <rPr>
        <sz val="9"/>
        <rFont val="標楷體"/>
        <family val="4"/>
      </rPr>
      <t>率</t>
    </r>
    <r>
      <rPr>
        <sz val="12"/>
        <rFont val="標楷體"/>
        <family val="4"/>
      </rPr>
      <t>=</t>
    </r>
    <r>
      <rPr>
        <sz val="9"/>
        <rFont val="標楷體"/>
        <family val="4"/>
      </rPr>
      <t>出生</t>
    </r>
    <r>
      <rPr>
        <sz val="12"/>
        <rFont val="標楷體"/>
        <family val="4"/>
      </rPr>
      <t>(</t>
    </r>
    <r>
      <rPr>
        <sz val="9"/>
        <rFont val="標楷體"/>
        <family val="4"/>
      </rPr>
      <t>死亡</t>
    </r>
    <r>
      <rPr>
        <sz val="12"/>
        <rFont val="標楷體"/>
        <family val="4"/>
      </rPr>
      <t>)</t>
    </r>
    <r>
      <rPr>
        <sz val="9"/>
        <rFont val="標楷體"/>
        <family val="4"/>
      </rPr>
      <t>人口數</t>
    </r>
    <r>
      <rPr>
        <sz val="12"/>
        <rFont val="標楷體"/>
        <family val="4"/>
      </rPr>
      <t>/</t>
    </r>
    <r>
      <rPr>
        <sz val="9"/>
        <rFont val="標楷體"/>
        <family val="4"/>
      </rPr>
      <t>年中人口數*1000</t>
    </r>
  </si>
  <si>
    <t xml:space="preserve">      2.結(離)婚率=結(離)婚對數/年中人口數*1000</t>
  </si>
  <si>
    <t xml:space="preserve">      3.年中人口數：(本年人口+上年人口)/2</t>
  </si>
  <si>
    <t>25  人  口</t>
  </si>
  <si>
    <t>26  人  口</t>
  </si>
  <si>
    <t>27  人  口</t>
  </si>
  <si>
    <t>28  人  口</t>
  </si>
  <si>
    <t>表 2-2、戶籍動態(續一)</t>
  </si>
  <si>
    <r>
      <rPr>
        <sz val="16"/>
        <rFont val="標楷體"/>
        <family val="4"/>
      </rPr>
      <t>Table 2-2</t>
    </r>
    <r>
      <rPr>
        <b/>
        <sz val="14"/>
        <rFont val="細明體"/>
        <family val="3"/>
      </rPr>
      <t>、</t>
    </r>
    <r>
      <rPr>
        <b/>
        <sz val="14"/>
        <rFont val="Times New Roman"/>
        <family val="1"/>
      </rPr>
      <t>Immigrants and Emigrants(Cont.1)</t>
    </r>
  </si>
  <si>
    <r>
      <rPr>
        <sz val="16"/>
        <rFont val="標楷體"/>
        <family val="4"/>
      </rPr>
      <t xml:space="preserve">表 2-2、戶籍動態(續完)   </t>
    </r>
    <r>
      <rPr>
        <sz val="14"/>
        <color indexed="8"/>
        <rFont val="新細明體"/>
        <family val="1"/>
      </rPr>
      <t xml:space="preserve">                                   </t>
    </r>
  </si>
  <si>
    <r>
      <rPr>
        <sz val="16"/>
        <rFont val="標楷體"/>
        <family val="4"/>
      </rPr>
      <t>Table 2-2</t>
    </r>
    <r>
      <rPr>
        <b/>
        <sz val="14"/>
        <rFont val="細明體"/>
        <family val="3"/>
      </rPr>
      <t>、</t>
    </r>
    <r>
      <rPr>
        <b/>
        <sz val="14"/>
        <color indexed="8"/>
        <rFont val="新細明體"/>
        <family val="1"/>
      </rPr>
      <t>Immigrants and Emigrants(Cont. End)</t>
    </r>
  </si>
  <si>
    <t>單位：人、對、千分比</t>
  </si>
  <si>
    <t>Unit: Persons, Couples, ‰</t>
  </si>
  <si>
    <t>單位：人；對；‰</t>
  </si>
  <si>
    <r>
      <rPr>
        <sz val="10"/>
        <color indexed="8"/>
        <rFont val="標楷體"/>
        <family val="4"/>
      </rPr>
      <t xml:space="preserve">年別
</t>
    </r>
    <r>
      <rPr>
        <sz val="8"/>
        <color indexed="8"/>
        <rFont val="標楷體"/>
        <family val="4"/>
      </rPr>
      <t xml:space="preserve"> Year</t>
    </r>
  </si>
  <si>
    <t xml:space="preserve">遷入人數  </t>
  </si>
  <si>
    <t>Num. of Immigrants</t>
  </si>
  <si>
    <t xml:space="preserve">遷出人數      </t>
  </si>
  <si>
    <t>年別
 Year</t>
  </si>
  <si>
    <t xml:space="preserve"> Emigrants</t>
  </si>
  <si>
    <r>
      <rPr>
        <sz val="9"/>
        <color indexed="8"/>
        <rFont val="標楷體"/>
        <family val="4"/>
      </rPr>
      <t xml:space="preserve">鄉鎮市內住址變更人數
</t>
    </r>
    <r>
      <rPr>
        <sz val="8"/>
        <color indexed="8"/>
        <rFont val="標楷體"/>
        <family val="4"/>
      </rPr>
      <t>Change Residence</t>
    </r>
  </si>
  <si>
    <r>
      <rPr>
        <sz val="10"/>
        <color indexed="8"/>
        <rFont val="標楷體"/>
        <family val="4"/>
      </rPr>
      <t xml:space="preserve">出生人數
</t>
    </r>
    <r>
      <rPr>
        <sz val="8"/>
        <color indexed="8"/>
        <rFont val="標楷體"/>
        <family val="4"/>
      </rPr>
      <t xml:space="preserve">Num of Birth  </t>
    </r>
  </si>
  <si>
    <r>
      <rPr>
        <sz val="10"/>
        <color indexed="8"/>
        <rFont val="標楷體"/>
        <family val="4"/>
      </rPr>
      <t xml:space="preserve">死亡人數
</t>
    </r>
    <r>
      <rPr>
        <sz val="8"/>
        <color indexed="8"/>
        <rFont val="標楷體"/>
        <family val="4"/>
      </rPr>
      <t>Num of Death</t>
    </r>
  </si>
  <si>
    <r>
      <rPr>
        <sz val="9"/>
        <color indexed="8"/>
        <rFont val="標楷體"/>
        <family val="4"/>
      </rPr>
      <t xml:space="preserve">粗
出
生
率
</t>
    </r>
    <r>
      <rPr>
        <sz val="8"/>
        <color indexed="8"/>
        <rFont val="標楷體"/>
        <family val="4"/>
      </rPr>
      <t>(‰)
Crude
Birth
Rate</t>
    </r>
  </si>
  <si>
    <t>粗
死
亡
率
(‰)
Crude
Death
Rate</t>
  </si>
  <si>
    <r>
      <rPr>
        <sz val="10"/>
        <rFont val="標楷體"/>
        <family val="4"/>
      </rPr>
      <t xml:space="preserve">自
然
增
加
率
</t>
    </r>
    <r>
      <rPr>
        <sz val="8"/>
        <rFont val="標楷體"/>
        <family val="4"/>
      </rPr>
      <t>(‰)
Natural
Increase
Rate</t>
    </r>
  </si>
  <si>
    <r>
      <rPr>
        <sz val="10"/>
        <rFont val="標楷體"/>
        <family val="4"/>
      </rPr>
      <t xml:space="preserve">遷
入
率
</t>
    </r>
    <r>
      <rPr>
        <sz val="8"/>
        <rFont val="標楷體"/>
        <family val="4"/>
      </rPr>
      <t xml:space="preserve">(‰)
</t>
    </r>
    <r>
      <rPr>
        <sz val="8"/>
        <rFont val="細明體-ExtB"/>
        <family val="1"/>
      </rPr>
      <t>Immigrant
Rate</t>
    </r>
  </si>
  <si>
    <r>
      <rPr>
        <sz val="10"/>
        <rFont val="標楷體"/>
        <family val="4"/>
      </rPr>
      <t xml:space="preserve">遷
出
率
</t>
    </r>
    <r>
      <rPr>
        <sz val="8"/>
        <rFont val="標楷體"/>
        <family val="4"/>
      </rPr>
      <t>(‰)
Emigrant
Rate</t>
    </r>
  </si>
  <si>
    <r>
      <rPr>
        <sz val="10"/>
        <rFont val="標楷體"/>
        <family val="4"/>
      </rPr>
      <t xml:space="preserve">社
會
增
加
率
</t>
    </r>
    <r>
      <rPr>
        <sz val="8"/>
        <rFont val="標楷體"/>
        <family val="4"/>
      </rPr>
      <t>(‰)
Social
Increase
Rate</t>
    </r>
  </si>
  <si>
    <r>
      <rPr>
        <sz val="9"/>
        <rFont val="標楷體"/>
        <family val="4"/>
      </rPr>
      <t xml:space="preserve">結婚
</t>
    </r>
    <r>
      <rPr>
        <sz val="8"/>
        <rFont val="標楷體"/>
        <family val="4"/>
      </rPr>
      <t>Marriage</t>
    </r>
  </si>
  <si>
    <r>
      <rPr>
        <sz val="9"/>
        <rFont val="標楷體"/>
        <family val="4"/>
      </rPr>
      <t xml:space="preserve">離婚
</t>
    </r>
    <r>
      <rPr>
        <sz val="8"/>
        <rFont val="標楷體"/>
        <family val="4"/>
      </rPr>
      <t>Divorce</t>
    </r>
  </si>
  <si>
    <r>
      <rPr>
        <sz val="10"/>
        <color indexed="8"/>
        <rFont val="標楷體"/>
        <family val="4"/>
      </rPr>
      <t xml:space="preserve">合計
</t>
    </r>
    <r>
      <rPr>
        <sz val="8"/>
        <color indexed="8"/>
        <rFont val="標楷體"/>
        <family val="4"/>
      </rPr>
      <t>Total</t>
    </r>
  </si>
  <si>
    <r>
      <rPr>
        <sz val="10"/>
        <color indexed="8"/>
        <rFont val="標楷體"/>
        <family val="4"/>
      </rPr>
      <t xml:space="preserve">自外國
</t>
    </r>
    <r>
      <rPr>
        <sz val="8"/>
        <color indexed="8"/>
        <rFont val="標楷體"/>
        <family val="4"/>
      </rPr>
      <t>From Foreign Countries</t>
    </r>
  </si>
  <si>
    <r>
      <rPr>
        <sz val="10"/>
        <color indexed="8"/>
        <rFont val="標楷體"/>
        <family val="4"/>
      </rPr>
      <t>自他省市</t>
    </r>
    <r>
      <rPr>
        <sz val="8"/>
        <color indexed="8"/>
        <rFont val="標楷體"/>
        <family val="4"/>
      </rPr>
      <t xml:space="preserve"> From Other Provinces(Cities)</t>
    </r>
  </si>
  <si>
    <r>
      <rPr>
        <sz val="10"/>
        <color indexed="8"/>
        <rFont val="標楷體"/>
        <family val="4"/>
      </rPr>
      <t xml:space="preserve">自本省
他縣市
</t>
    </r>
    <r>
      <rPr>
        <sz val="8"/>
        <color indexed="8"/>
        <rFont val="標楷體"/>
        <family val="4"/>
      </rPr>
      <t>Form Other Country &amp; City of Province</t>
    </r>
  </si>
  <si>
    <r>
      <rPr>
        <sz val="10"/>
        <rFont val="標楷體"/>
        <family val="4"/>
      </rPr>
      <t xml:space="preserve">自本縣
他鄉鎮市區
</t>
    </r>
    <r>
      <rPr>
        <sz val="8"/>
        <rFont val="標楷體"/>
        <family val="4"/>
      </rPr>
      <t>Form Other Township , City &amp; Dist.</t>
    </r>
  </si>
  <si>
    <r>
      <rPr>
        <sz val="10"/>
        <rFont val="標楷體"/>
        <family val="4"/>
      </rPr>
      <t xml:space="preserve">初設
戶籍
</t>
    </r>
    <r>
      <rPr>
        <sz val="8"/>
        <rFont val="標楷體"/>
        <family val="4"/>
      </rPr>
      <t xml:space="preserve">First Reg
</t>
    </r>
  </si>
  <si>
    <r>
      <rPr>
        <sz val="10"/>
        <color indexed="8"/>
        <rFont val="標楷體"/>
        <family val="4"/>
      </rPr>
      <t xml:space="preserve">其他
</t>
    </r>
    <r>
      <rPr>
        <sz val="8"/>
        <color indexed="8"/>
        <rFont val="標楷體"/>
        <family val="4"/>
      </rPr>
      <t>Others</t>
    </r>
  </si>
  <si>
    <r>
      <rPr>
        <sz val="10"/>
        <color indexed="8"/>
        <rFont val="標楷體"/>
        <family val="4"/>
      </rPr>
      <t>往他省市</t>
    </r>
    <r>
      <rPr>
        <sz val="8"/>
        <color indexed="8"/>
        <rFont val="標楷體"/>
        <family val="4"/>
      </rPr>
      <t xml:space="preserve">To  Other                   </t>
    </r>
  </si>
  <si>
    <t xml:space="preserve">  Provinces(Cities)</t>
  </si>
  <si>
    <r>
      <rPr>
        <sz val="9"/>
        <color indexed="8"/>
        <rFont val="標楷體"/>
        <family val="4"/>
      </rPr>
      <t xml:space="preserve">往本省
他縣市
</t>
    </r>
    <r>
      <rPr>
        <sz val="8"/>
        <color indexed="8"/>
        <rFont val="標楷體"/>
        <family val="4"/>
      </rPr>
      <t>To Other Country &amp; City of Province</t>
    </r>
  </si>
  <si>
    <r>
      <rPr>
        <sz val="9"/>
        <color indexed="8"/>
        <rFont val="標楷體"/>
        <family val="4"/>
      </rPr>
      <t xml:space="preserve">往本縣
他鄉鎮市
</t>
    </r>
    <r>
      <rPr>
        <sz val="8"/>
        <color indexed="8"/>
        <rFont val="標楷體"/>
        <family val="4"/>
      </rPr>
      <t>T</t>
    </r>
    <r>
      <rPr>
        <sz val="8"/>
        <rFont val="標楷體"/>
        <family val="4"/>
      </rPr>
      <t>o Other Township , City &amp; Dist.</t>
    </r>
  </si>
  <si>
    <r>
      <rPr>
        <sz val="9"/>
        <rFont val="標楷體"/>
        <family val="4"/>
      </rPr>
      <t xml:space="preserve">註銷戶籍
</t>
    </r>
    <r>
      <rPr>
        <sz val="8"/>
        <rFont val="標楷體"/>
        <family val="4"/>
      </rPr>
      <t>Deleted Reg</t>
    </r>
  </si>
  <si>
    <t>其他
Others</t>
  </si>
  <si>
    <t>男
Male</t>
  </si>
  <si>
    <t>女
Female</t>
  </si>
  <si>
    <r>
      <rPr>
        <sz val="10"/>
        <color indexed="8"/>
        <rFont val="標楷體"/>
        <family val="4"/>
      </rPr>
      <t xml:space="preserve">新北市
</t>
    </r>
    <r>
      <rPr>
        <sz val="8"/>
        <color indexed="8"/>
        <rFont val="標楷體"/>
        <family val="4"/>
      </rPr>
      <t>New Taipei City</t>
    </r>
  </si>
  <si>
    <r>
      <rPr>
        <sz val="10"/>
        <color indexed="8"/>
        <rFont val="標楷體"/>
        <family val="4"/>
      </rPr>
      <t xml:space="preserve">臺北市
</t>
    </r>
    <r>
      <rPr>
        <sz val="8"/>
        <color indexed="8"/>
        <rFont val="標楷體"/>
        <family val="4"/>
      </rPr>
      <t>Taipei City</t>
    </r>
  </si>
  <si>
    <r>
      <rPr>
        <sz val="10"/>
        <color indexed="8"/>
        <rFont val="標楷體"/>
        <family val="4"/>
      </rPr>
      <t xml:space="preserve">桃園市
</t>
    </r>
    <r>
      <rPr>
        <sz val="8"/>
        <color indexed="8"/>
        <rFont val="標楷體"/>
        <family val="4"/>
      </rPr>
      <t>Taoyuan City</t>
    </r>
  </si>
  <si>
    <r>
      <rPr>
        <sz val="10"/>
        <color indexed="8"/>
        <rFont val="標楷體"/>
        <family val="4"/>
      </rPr>
      <t xml:space="preserve">臺中市
</t>
    </r>
    <r>
      <rPr>
        <sz val="8"/>
        <color indexed="8"/>
        <rFont val="標楷體"/>
        <family val="4"/>
      </rPr>
      <t>Taichung City</t>
    </r>
  </si>
  <si>
    <r>
      <rPr>
        <sz val="10"/>
        <color indexed="8"/>
        <rFont val="標楷體"/>
        <family val="4"/>
      </rPr>
      <t xml:space="preserve">臺南市
</t>
    </r>
    <r>
      <rPr>
        <sz val="8"/>
        <color indexed="8"/>
        <rFont val="標楷體"/>
        <family val="4"/>
      </rPr>
      <t>Tainan City</t>
    </r>
  </si>
  <si>
    <r>
      <rPr>
        <sz val="10"/>
        <color indexed="8"/>
        <rFont val="標楷體"/>
        <family val="4"/>
      </rPr>
      <t xml:space="preserve">高雄市
</t>
    </r>
    <r>
      <rPr>
        <sz val="8"/>
        <color indexed="8"/>
        <rFont val="標楷體"/>
        <family val="4"/>
      </rPr>
      <t>Kaohsiung 
City</t>
    </r>
  </si>
  <si>
    <r>
      <rPr>
        <sz val="10"/>
        <color indexed="8"/>
        <rFont val="標楷體"/>
        <family val="4"/>
      </rPr>
      <t xml:space="preserve">臺灣省
</t>
    </r>
    <r>
      <rPr>
        <sz val="8"/>
        <color indexed="8"/>
        <rFont val="標楷體"/>
        <family val="4"/>
      </rPr>
      <t>Taiwan Province</t>
    </r>
  </si>
  <si>
    <r>
      <rPr>
        <sz val="10"/>
        <color indexed="8"/>
        <rFont val="標楷體"/>
        <family val="4"/>
      </rPr>
      <t xml:space="preserve">福建省
</t>
    </r>
    <r>
      <rPr>
        <sz val="8"/>
        <color indexed="8"/>
        <rFont val="標楷體"/>
        <family val="4"/>
      </rPr>
      <t>Fuchien Province</t>
    </r>
  </si>
  <si>
    <r>
      <rPr>
        <sz val="10"/>
        <color indexed="8"/>
        <rFont val="標楷體"/>
        <family val="4"/>
      </rPr>
      <t xml:space="preserve">其他
省市
</t>
    </r>
    <r>
      <rPr>
        <sz val="8"/>
        <color indexed="8"/>
        <rFont val="標楷體"/>
        <family val="4"/>
      </rPr>
      <t>Others</t>
    </r>
  </si>
  <si>
    <r>
      <rPr>
        <sz val="9"/>
        <color indexed="8"/>
        <rFont val="標楷體"/>
        <family val="4"/>
      </rPr>
      <t xml:space="preserve">福建省
</t>
    </r>
    <r>
      <rPr>
        <sz val="8"/>
        <color indexed="8"/>
        <rFont val="標楷體"/>
        <family val="4"/>
      </rPr>
      <t>Fuchien Province</t>
    </r>
  </si>
  <si>
    <t>其他
省市
Others</t>
  </si>
  <si>
    <t>遷入
Immigrants</t>
  </si>
  <si>
    <r>
      <rPr>
        <sz val="9"/>
        <rFont val="標楷體"/>
        <family val="4"/>
      </rPr>
      <t xml:space="preserve">遷出
</t>
    </r>
    <r>
      <rPr>
        <sz val="8"/>
        <rFont val="標楷體"/>
        <family val="4"/>
      </rPr>
      <t>Emigrants</t>
    </r>
  </si>
  <si>
    <r>
      <rPr>
        <sz val="9"/>
        <rFont val="標楷體"/>
        <family val="4"/>
      </rPr>
      <t xml:space="preserve">合計
</t>
    </r>
    <r>
      <rPr>
        <sz val="8"/>
        <rFont val="標楷體"/>
        <family val="4"/>
      </rPr>
      <t>Total</t>
    </r>
  </si>
  <si>
    <r>
      <rPr>
        <sz val="9"/>
        <rFont val="標楷體"/>
        <family val="4"/>
      </rPr>
      <t xml:space="preserve">男
</t>
    </r>
    <r>
      <rPr>
        <sz val="8"/>
        <rFont val="標楷體"/>
        <family val="4"/>
      </rPr>
      <t>Male</t>
    </r>
  </si>
  <si>
    <t>合計
Total</t>
  </si>
  <si>
    <r>
      <rPr>
        <sz val="9"/>
        <rFont val="標楷體"/>
        <family val="4"/>
      </rPr>
      <t>女
Fema</t>
    </r>
    <r>
      <rPr>
        <sz val="12"/>
        <color indexed="20"/>
        <rFont val="新細明體"/>
        <family val="1"/>
      </rPr>
      <t>le</t>
    </r>
  </si>
  <si>
    <r>
      <rPr>
        <sz val="9"/>
        <rFont val="標楷體"/>
        <family val="4"/>
      </rPr>
      <t xml:space="preserve">對數
</t>
    </r>
    <r>
      <rPr>
        <sz val="8"/>
        <rFont val="標楷體"/>
        <family val="4"/>
      </rPr>
      <t>Couple of Married
(Coup-le)</t>
    </r>
  </si>
  <si>
    <r>
      <rPr>
        <sz val="9"/>
        <rFont val="標楷體"/>
        <family val="4"/>
      </rPr>
      <t xml:space="preserve">率
</t>
    </r>
    <r>
      <rPr>
        <sz val="8"/>
        <rFont val="標楷體"/>
        <family val="4"/>
      </rPr>
      <t>(‰)</t>
    </r>
  </si>
  <si>
    <t>104年</t>
  </si>
  <si>
    <t>105年</t>
  </si>
  <si>
    <t xml:space="preserve">      4.粗出生(粗死亡)率、遷入(遷出)率合計如有不符，係因四捨五入之故。</t>
  </si>
  <si>
    <t>29 人 口</t>
  </si>
  <si>
    <t>人  口  30</t>
  </si>
  <si>
    <t>表 ２ － ３ 、 現 住 人 口 之 年 齡 分 配</t>
  </si>
  <si>
    <t>2-3、Population by Age</t>
  </si>
  <si>
    <t>年底別及性別</t>
  </si>
  <si>
    <t>性別</t>
  </si>
  <si>
    <t>全年齡</t>
  </si>
  <si>
    <t>0-4 歲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</si>
  <si>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</si>
  <si>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</si>
  <si>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</si>
  <si>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</si>
  <si>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</si>
  <si>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</si>
  <si>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</si>
  <si>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</si>
  <si>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</si>
  <si>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</si>
  <si>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</si>
  <si>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</si>
  <si>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</si>
  <si>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</si>
  <si>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</si>
  <si>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</si>
  <si>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</si>
  <si>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</si>
  <si>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</si>
  <si>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100歲    以上</t>
  </si>
  <si>
    <t>End  of  Year</t>
  </si>
  <si>
    <t>By  Sex</t>
  </si>
  <si>
    <t>All  Years</t>
  </si>
  <si>
    <t>0-4  Years</t>
  </si>
  <si>
    <t>5-9  Years</t>
  </si>
  <si>
    <t>10-14  Years</t>
  </si>
  <si>
    <t>15-19  Years</t>
  </si>
  <si>
    <t>20-24  Years</t>
  </si>
  <si>
    <t>25-29  Years</t>
  </si>
  <si>
    <t>30-34  Years</t>
  </si>
  <si>
    <t>35-39  Years</t>
  </si>
  <si>
    <t>40-44  Years</t>
  </si>
  <si>
    <t>45-49  Years</t>
  </si>
  <si>
    <t>50-54  Years</t>
  </si>
  <si>
    <t>55-59  Years</t>
  </si>
  <si>
    <t>60-64  Years</t>
  </si>
  <si>
    <t>65-69  Years</t>
  </si>
  <si>
    <t>70-74  Years</t>
  </si>
  <si>
    <t>75-79  Years</t>
  </si>
  <si>
    <t>80-84  Years</t>
  </si>
  <si>
    <t>85-89  Years</t>
  </si>
  <si>
    <t>90-94  Years</t>
  </si>
  <si>
    <t>95-99  Years</t>
  </si>
  <si>
    <t>100 Years  of  Age  and  Over</t>
  </si>
  <si>
    <r>
      <rPr>
        <sz val="9"/>
        <rFont val="Times New Roman"/>
        <family val="1"/>
      </rPr>
      <t>100</t>
    </r>
    <r>
      <rPr>
        <sz val="9"/>
        <rFont val="標楷體"/>
        <family val="4"/>
      </rPr>
      <t>年底</t>
    </r>
  </si>
  <si>
    <t>資料來源：太麻里鄉戶政事務所</t>
  </si>
  <si>
    <t>31 人 口</t>
  </si>
  <si>
    <t>人  口  32</t>
  </si>
  <si>
    <t>表 ２ － ３ 、 現 住 人 口 之 年 齡 分 配(續完)</t>
  </si>
  <si>
    <t>2-3、Population by Age (Cont.End)</t>
  </si>
  <si>
    <r>
      <rPr>
        <sz val="9"/>
        <rFont val="Times New Roman"/>
        <family val="1"/>
      </rPr>
      <t>101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</si>
  <si>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102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</si>
  <si>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103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</si>
  <si>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104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</si>
  <si>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105</t>
    </r>
    <r>
      <rPr>
        <sz val="9"/>
        <rFont val="標楷體"/>
        <family val="4"/>
      </rPr>
      <t>年底</t>
    </r>
  </si>
  <si>
    <t>33 人 口</t>
  </si>
  <si>
    <t>人  口  34</t>
  </si>
  <si>
    <t>表２－4、滿十五歲以上現住人口之教育程度</t>
  </si>
  <si>
    <t>2-4、Educational Attainment of Population Aged 15 and Over</t>
  </si>
  <si>
    <r>
      <rPr>
        <sz val="9"/>
        <rFont val="Times New Roman"/>
        <family val="1"/>
      </rP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Person</t>
    </r>
  </si>
  <si>
    <t>總　計</t>
  </si>
  <si>
    <r>
      <rPr>
        <sz val="9"/>
        <rFont val="標楷體"/>
        <family val="4"/>
      </rPr>
      <t xml:space="preserve">識                                                              字                                       者             </t>
    </r>
    <r>
      <rPr>
        <sz val="9"/>
        <rFont val="Times New Roman"/>
        <family val="1"/>
      </rPr>
      <t>Illiterate</t>
    </r>
  </si>
  <si>
    <t>合　計</t>
  </si>
  <si>
    <t>研　究　所</t>
  </si>
  <si>
    <r>
      <rPr>
        <sz val="8"/>
        <rFont val="標楷體"/>
        <family val="4"/>
      </rPr>
      <t>大學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含獨立學院</t>
    </r>
    <r>
      <rPr>
        <sz val="8"/>
        <rFont val="Times New Roman"/>
        <family val="1"/>
      </rPr>
      <t>)</t>
    </r>
  </si>
  <si>
    <t xml:space="preserve">      專　         科</t>
  </si>
  <si>
    <t>高　中</t>
  </si>
  <si>
    <t>高　職</t>
  </si>
  <si>
    <t>國 (初) 中</t>
  </si>
  <si>
    <t>初　職</t>
  </si>
  <si>
    <t>小　學</t>
  </si>
  <si>
    <t>自　修</t>
  </si>
  <si>
    <t>不識</t>
  </si>
  <si>
    <t>Graduate  School</t>
  </si>
  <si>
    <t>University(College)</t>
  </si>
  <si>
    <t>二、三年制</t>
  </si>
  <si>
    <t xml:space="preserve">     五年制</t>
  </si>
  <si>
    <t>5 Years System</t>
  </si>
  <si>
    <t>Senior High School</t>
  </si>
  <si>
    <t>Senior Vocational School</t>
  </si>
  <si>
    <t>Junior High School</t>
  </si>
  <si>
    <t>Junior Vocational Sshool</t>
  </si>
  <si>
    <t>Elementary School</t>
  </si>
  <si>
    <t>字者</t>
  </si>
  <si>
    <t>Sex</t>
  </si>
  <si>
    <t>Grand Total</t>
  </si>
  <si>
    <t>畢業</t>
  </si>
  <si>
    <t>肄業</t>
  </si>
  <si>
    <r>
      <rPr>
        <sz val="8"/>
        <rFont val="標楷體"/>
        <family val="4"/>
      </rPr>
      <t xml:space="preserve">後二年 </t>
    </r>
    <r>
      <rPr>
        <sz val="8"/>
        <rFont val="Times New Roman"/>
        <family val="1"/>
      </rPr>
      <t>Final 2 System</t>
    </r>
  </si>
  <si>
    <r>
      <rPr>
        <sz val="8"/>
        <rFont val="標楷體"/>
        <family val="4"/>
      </rPr>
      <t xml:space="preserve">前三年 </t>
    </r>
    <r>
      <rPr>
        <sz val="8"/>
        <rFont val="Times New Roman"/>
        <family val="1"/>
      </rPr>
      <t>First 3 Years</t>
    </r>
  </si>
  <si>
    <t xml:space="preserve">        Self-taught</t>
  </si>
  <si>
    <t>Illiterate</t>
  </si>
  <si>
    <t>Graduated</t>
  </si>
  <si>
    <t>Attended</t>
  </si>
  <si>
    <r>
      <rPr>
        <sz val="7"/>
        <rFont val="標楷體"/>
        <family val="4"/>
      </rPr>
      <t xml:space="preserve">畢業               </t>
    </r>
    <r>
      <rPr>
        <sz val="7"/>
        <rFont val="Times New Roman"/>
        <family val="1"/>
      </rPr>
      <t>Graduated</t>
    </r>
  </si>
  <si>
    <r>
      <rPr>
        <sz val="7"/>
        <rFont val="標楷體"/>
        <family val="4"/>
      </rPr>
      <t xml:space="preserve">肄業          </t>
    </r>
    <r>
      <rPr>
        <sz val="7"/>
        <rFont val="Times New Roman"/>
        <family val="1"/>
      </rPr>
      <t>Attended</t>
    </r>
  </si>
  <si>
    <t>90年底</t>
  </si>
  <si>
    <t>91年底</t>
  </si>
  <si>
    <t>92年底</t>
  </si>
  <si>
    <t>93年底</t>
  </si>
  <si>
    <t>94年底</t>
  </si>
  <si>
    <r>
      <rPr>
        <sz val="12"/>
        <rFont val="標楷體"/>
        <family val="4"/>
      </rPr>
      <t xml:space="preserve">識                                                          字                                     者            </t>
    </r>
    <r>
      <rPr>
        <sz val="12"/>
        <rFont val="Times New Roman"/>
        <family val="1"/>
      </rPr>
      <t>Illiterate</t>
    </r>
  </si>
  <si>
    <t>博士</t>
  </si>
  <si>
    <t>碩士</t>
  </si>
  <si>
    <r>
      <rPr>
        <sz val="8"/>
        <rFont val="標楷體"/>
        <family val="4"/>
      </rPr>
      <t xml:space="preserve">大學
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含獨立學院</t>
    </r>
    <r>
      <rPr>
        <sz val="8"/>
        <rFont val="Times New Roman"/>
        <family val="1"/>
      </rPr>
      <t>)</t>
    </r>
  </si>
  <si>
    <t>自修</t>
  </si>
  <si>
    <t>Doctor</t>
  </si>
  <si>
    <t>Master</t>
  </si>
  <si>
    <t xml:space="preserve"> 五年制</t>
  </si>
  <si>
    <r>
      <rPr>
        <sz val="7"/>
        <rFont val="標楷體"/>
        <family val="4"/>
      </rPr>
      <t xml:space="preserve">後二年
 </t>
    </r>
    <r>
      <rPr>
        <sz val="7"/>
        <rFont val="Times New Roman"/>
        <family val="1"/>
      </rPr>
      <t>Final 2 System</t>
    </r>
  </si>
  <si>
    <r>
      <rPr>
        <sz val="7"/>
        <rFont val="標楷體"/>
        <family val="4"/>
      </rPr>
      <t xml:space="preserve">前三年 </t>
    </r>
    <r>
      <rPr>
        <sz val="7"/>
        <rFont val="Times New Roman"/>
        <family val="1"/>
      </rPr>
      <t>First 3 Years</t>
    </r>
  </si>
  <si>
    <r>
      <rPr>
        <sz val="6"/>
        <rFont val="標楷體"/>
        <family val="4"/>
      </rPr>
      <t xml:space="preserve">畢業               </t>
    </r>
    <r>
      <rPr>
        <sz val="6"/>
        <rFont val="Times New Roman"/>
        <family val="1"/>
      </rPr>
      <t>Graduated</t>
    </r>
  </si>
  <si>
    <r>
      <rPr>
        <sz val="6"/>
        <rFont val="標楷體"/>
        <family val="4"/>
      </rPr>
      <t xml:space="preserve">肄業          </t>
    </r>
    <r>
      <rPr>
        <sz val="6"/>
        <rFont val="Times New Roman"/>
        <family val="1"/>
      </rPr>
      <t>Attended</t>
    </r>
  </si>
  <si>
    <t>95年底</t>
  </si>
  <si>
    <t>35 人 口</t>
  </si>
  <si>
    <t>人  口  36</t>
  </si>
  <si>
    <t>表2－4、滿十五歲以上現住人口之教育程度(續完)</t>
  </si>
  <si>
    <t>2-4、Educational Attainment of Population Aged 15 and Over(Cont.End)</t>
  </si>
  <si>
    <t>96年底</t>
  </si>
  <si>
    <t>97年底</t>
  </si>
  <si>
    <r>
      <rPr>
        <sz val="8"/>
        <rFont val="標楷體"/>
        <family val="4"/>
      </rPr>
      <t>98</t>
    </r>
    <r>
      <rPr>
        <sz val="8"/>
        <rFont val="細明體"/>
        <family val="3"/>
      </rPr>
      <t>年底</t>
    </r>
  </si>
  <si>
    <r>
      <rPr>
        <sz val="8"/>
        <rFont val="標楷體"/>
        <family val="4"/>
      </rPr>
      <t>99</t>
    </r>
    <r>
      <rPr>
        <sz val="8"/>
        <rFont val="細明體"/>
        <family val="3"/>
      </rPr>
      <t>年底</t>
    </r>
  </si>
  <si>
    <r>
      <rPr>
        <sz val="8"/>
        <rFont val="標楷體"/>
        <family val="4"/>
      </rPr>
      <t>100</t>
    </r>
    <r>
      <rPr>
        <sz val="8"/>
        <rFont val="細明體"/>
        <family val="3"/>
      </rPr>
      <t>年底</t>
    </r>
  </si>
  <si>
    <t>37  人  口</t>
  </si>
  <si>
    <t>人  口  38</t>
  </si>
  <si>
    <t xml:space="preserve">表２－5現住人口之婚姻狀況 </t>
  </si>
  <si>
    <t>2-5 、The Marital Status of the Population</t>
  </si>
  <si>
    <r>
      <rPr>
        <sz val="9"/>
        <rFont val="標楷體"/>
        <family val="4"/>
      </rPr>
      <t xml:space="preserve">總　　計      </t>
    </r>
    <r>
      <rPr>
        <sz val="9"/>
        <rFont val="Times New Roman"/>
        <family val="1"/>
      </rPr>
      <t>Grand   Total</t>
    </r>
  </si>
  <si>
    <r>
      <rPr>
        <sz val="9"/>
        <rFont val="標楷體"/>
        <family val="4"/>
      </rPr>
      <t xml:space="preserve">未　婚      </t>
    </r>
    <r>
      <rPr>
        <sz val="9"/>
        <rFont val="Times New Roman"/>
        <family val="1"/>
      </rPr>
      <t>Single</t>
    </r>
  </si>
  <si>
    <r>
      <rPr>
        <sz val="9"/>
        <rFont val="標楷體"/>
        <family val="4"/>
      </rPr>
      <t xml:space="preserve">有　偶      </t>
    </r>
    <r>
      <rPr>
        <sz val="9"/>
        <rFont val="Times New Roman"/>
        <family val="1"/>
      </rPr>
      <t>Married</t>
    </r>
  </si>
  <si>
    <r>
      <rPr>
        <sz val="9"/>
        <rFont val="標楷體"/>
        <family val="4"/>
      </rPr>
      <t xml:space="preserve">離　婚      </t>
    </r>
    <r>
      <rPr>
        <sz val="9"/>
        <rFont val="Times New Roman"/>
        <family val="1"/>
      </rPr>
      <t>Divorced</t>
    </r>
  </si>
  <si>
    <r>
      <rPr>
        <sz val="9"/>
        <rFont val="標楷體"/>
        <family val="4"/>
      </rPr>
      <t xml:space="preserve">喪　偶      </t>
    </r>
    <r>
      <rPr>
        <sz val="9"/>
        <rFont val="Times New Roman"/>
        <family val="1"/>
      </rPr>
      <t>Widowed</t>
    </r>
  </si>
  <si>
    <t>End   of   Year</t>
  </si>
  <si>
    <r>
      <rPr>
        <sz val="9"/>
        <rFont val="標楷體"/>
        <family val="4"/>
      </rPr>
      <t xml:space="preserve">計   </t>
    </r>
    <r>
      <rPr>
        <sz val="9"/>
        <rFont val="Times New Roman"/>
        <family val="1"/>
      </rPr>
      <t>Total</t>
    </r>
  </si>
  <si>
    <t>85年底</t>
  </si>
  <si>
    <t>86年底</t>
  </si>
  <si>
    <t>87年底</t>
  </si>
  <si>
    <t>88年底</t>
  </si>
  <si>
    <t>89年底</t>
  </si>
  <si>
    <t>98年底</t>
  </si>
  <si>
    <t>99年底</t>
  </si>
  <si>
    <t>39  人  口</t>
  </si>
  <si>
    <t>人  口  40</t>
  </si>
  <si>
    <r>
      <rPr>
        <sz val="16"/>
        <rFont val="標楷體"/>
        <family val="4"/>
      </rPr>
      <t>表２－</t>
    </r>
    <r>
      <rPr>
        <sz val="16"/>
        <rFont val="Times New Roman"/>
        <family val="1"/>
      </rPr>
      <t>6</t>
    </r>
    <r>
      <rPr>
        <sz val="16"/>
        <rFont val="標楷體"/>
        <family val="4"/>
      </rPr>
      <t>、現住原住民戶口數</t>
    </r>
  </si>
  <si>
    <t>2-6、Number of Householbs of The Aborignes</t>
  </si>
  <si>
    <t>年底別及村里別</t>
  </si>
  <si>
    <t>戶　　數 (戶)  Num.  Of Household</t>
  </si>
  <si>
    <t xml:space="preserve">    人　　口　　數 (人)</t>
  </si>
  <si>
    <t>Num.of Population</t>
  </si>
  <si>
    <t>平地原住民</t>
  </si>
  <si>
    <t>山地原住民</t>
  </si>
  <si>
    <r>
      <rPr>
        <sz val="9"/>
        <rFont val="標楷體"/>
        <family val="4"/>
      </rPr>
      <t xml:space="preserve">平地原住民  </t>
    </r>
    <r>
      <rPr>
        <sz val="9"/>
        <rFont val="Times New Roman"/>
        <family val="1"/>
      </rPr>
      <t>Aborigines  in  Plains</t>
    </r>
  </si>
  <si>
    <r>
      <rPr>
        <sz val="9"/>
        <rFont val="標楷體"/>
        <family val="4"/>
      </rPr>
      <t xml:space="preserve">山地原住民   </t>
    </r>
    <r>
      <rPr>
        <sz val="9"/>
        <rFont val="Times New Roman"/>
        <family val="1"/>
      </rPr>
      <t>Aborigines  in  Mountains</t>
    </r>
  </si>
  <si>
    <t>End  of  Year  &amp;  District</t>
  </si>
  <si>
    <t>Aborigones  in  Plains</t>
  </si>
  <si>
    <t>Aborigines  in  Mountains</t>
  </si>
  <si>
    <r>
      <rPr>
        <sz val="9"/>
        <rFont val="標楷體"/>
        <family val="4"/>
      </rPr>
      <t xml:space="preserve">計  </t>
    </r>
    <r>
      <rPr>
        <sz val="9"/>
        <rFont val="Times New Roman"/>
        <family val="1"/>
      </rPr>
      <t>Both  Sexes</t>
    </r>
  </si>
  <si>
    <r>
      <rPr>
        <sz val="9"/>
        <rFont val="標楷體"/>
        <family val="4"/>
      </rPr>
      <t xml:space="preserve">男  </t>
    </r>
    <r>
      <rPr>
        <sz val="9"/>
        <rFont val="Times New Roman"/>
        <family val="1"/>
      </rPr>
      <t>Male</t>
    </r>
  </si>
  <si>
    <r>
      <rPr>
        <sz val="9"/>
        <rFont val="標楷體"/>
        <family val="4"/>
      </rPr>
      <t xml:space="preserve">女  </t>
    </r>
    <r>
      <rPr>
        <sz val="9"/>
        <rFont val="Times New Roman"/>
        <family val="1"/>
      </rPr>
      <t>Female</t>
    </r>
  </si>
  <si>
    <t>41  人  口</t>
  </si>
  <si>
    <t>人  口  42</t>
  </si>
  <si>
    <t>表２－7、現住原住民年齡分配</t>
  </si>
  <si>
    <t>2-7、The Aborigines by Age</t>
  </si>
  <si>
    <t>80歲以上</t>
  </si>
  <si>
    <t>End of Year</t>
  </si>
  <si>
    <t>sex</t>
  </si>
  <si>
    <t>Grand        Total</t>
  </si>
  <si>
    <t>0-4               Years</t>
  </si>
  <si>
    <t>5-9               Years</t>
  </si>
  <si>
    <t>10-14               Years</t>
  </si>
  <si>
    <t>15-19               Years</t>
  </si>
  <si>
    <t>20-24               Years</t>
  </si>
  <si>
    <t>25-29               Years</t>
  </si>
  <si>
    <t>30-34               Years</t>
  </si>
  <si>
    <t>35-39               Years</t>
  </si>
  <si>
    <t>40-44               Years</t>
  </si>
  <si>
    <t>45-49               Years</t>
  </si>
  <si>
    <t>50-54               Years</t>
  </si>
  <si>
    <t>55-59               Years</t>
  </si>
  <si>
    <t>60-64               Years</t>
  </si>
  <si>
    <t>65-69               Years</t>
  </si>
  <si>
    <t>70-74               Years</t>
  </si>
  <si>
    <t>75-79               Years</t>
  </si>
  <si>
    <t>Years of Age snd Over</t>
  </si>
  <si>
    <r>
      <rPr>
        <sz val="9"/>
        <rFont val="Times New Roman"/>
        <family val="1"/>
      </rPr>
      <t>85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</si>
  <si>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86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</si>
  <si>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87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</si>
  <si>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88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</si>
  <si>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89</t>
    </r>
    <r>
      <rPr>
        <sz val="9"/>
        <rFont val="標楷體"/>
        <family val="4"/>
      </rPr>
      <t>年底</t>
    </r>
  </si>
  <si>
    <t>43  人  口</t>
  </si>
  <si>
    <t>人  口  44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</si>
  <si>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</si>
  <si>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</si>
  <si>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</si>
  <si>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</si>
  <si>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</si>
  <si>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</si>
  <si>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</si>
  <si>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</si>
  <si>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</si>
  <si>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</si>
  <si>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</si>
  <si>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</si>
  <si>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</si>
  <si>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</si>
  <si>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</si>
  <si>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</si>
  <si>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</si>
  <si>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</si>
  <si>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</si>
  <si>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</si>
  <si>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</si>
  <si>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80-84               Years</t>
  </si>
  <si>
    <t>85-89               Years</t>
  </si>
  <si>
    <t>90-94               Years</t>
  </si>
  <si>
    <t>95-99               Years</t>
  </si>
  <si>
    <t>說明:98年(含)以前年齡別分至80歲及以上，自99再細分至100歲以上。</t>
  </si>
</sst>
</file>

<file path=xl/styles.xml><?xml version="1.0" encoding="utf-8"?>
<styleSheet xmlns="http://schemas.openxmlformats.org/spreadsheetml/2006/main">
  <numFmts count="26">
    <numFmt numFmtId="164" formatCode="General"/>
    <numFmt numFmtId="165" formatCode="#,##0;[RED]\-#,##0"/>
    <numFmt numFmtId="166" formatCode="0.00_)"/>
    <numFmt numFmtId="167" formatCode="_(* #,##0.00_);_(* \(#,##0.00\);_(* \-??_);_(@_)"/>
    <numFmt numFmtId="168" formatCode="_-* #,##0.00_-;\-* #,##0.00_-;_-* \-??_-;_-@_-"/>
    <numFmt numFmtId="169" formatCode="_(* #,##0_);_(* \(#,##0\);_(* \-_);_(@_)"/>
    <numFmt numFmtId="170" formatCode="0%"/>
    <numFmt numFmtId="171" formatCode="_-\$* #,##0_-;&quot;-$&quot;* #,##0_-;_-\$* \-_-;_-@_-"/>
    <numFmt numFmtId="172" formatCode="#,##0.00;[RED]\-#,##0.00"/>
    <numFmt numFmtId="173" formatCode="0.0000"/>
    <numFmt numFmtId="174" formatCode="0"/>
    <numFmt numFmtId="175" formatCode="0_);[RED]\(0\)"/>
    <numFmt numFmtId="176" formatCode="#,##0_);[RED]\(#,##0\)"/>
    <numFmt numFmtId="177" formatCode="0.00"/>
    <numFmt numFmtId="178" formatCode="_(* #,##0_);_(* \(#,##0\);_(* \-??_);_(@_)"/>
    <numFmt numFmtId="179" formatCode="0_ ;[RED]\-0\ "/>
    <numFmt numFmtId="180" formatCode="#,##0"/>
    <numFmt numFmtId="181" formatCode="#,##0;\-#,##0"/>
    <numFmt numFmtId="182" formatCode="_-* #,##0_-;\-* #,##0_-;_-* \-_-;_-@_-"/>
    <numFmt numFmtId="183" formatCode="#,##0.00"/>
    <numFmt numFmtId="184" formatCode="_-* #,##0.00_-;\-* #,##0.00_-;_-* \-_-;_-@_-"/>
    <numFmt numFmtId="185" formatCode="#,##0.0000"/>
    <numFmt numFmtId="186" formatCode="#,##0.00_ "/>
    <numFmt numFmtId="187" formatCode="#,##0_);\(#,##0\)"/>
    <numFmt numFmtId="188" formatCode="0_);\(0\)"/>
    <numFmt numFmtId="189" formatCode="#,##0_ ;[RED]\-#,##0\ "/>
  </numFmts>
  <fonts count="67">
    <font>
      <sz val="12"/>
      <name val="微軟正黑體"/>
      <family val="2"/>
    </font>
    <font>
      <sz val="10"/>
      <name val="Arial"/>
      <family val="0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b/>
      <i/>
      <sz val="16"/>
      <name val="Arial"/>
      <family val="2"/>
    </font>
    <font>
      <sz val="12"/>
      <name val="Courier New"/>
      <family val="3"/>
    </font>
    <font>
      <sz val="12"/>
      <name val="Times New Roman"/>
      <family val="1"/>
    </font>
    <font>
      <sz val="12"/>
      <color indexed="59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48"/>
      <name val="新細明體"/>
      <family val="1"/>
    </font>
    <font>
      <b/>
      <sz val="13"/>
      <color indexed="48"/>
      <name val="新細明體"/>
      <family val="1"/>
    </font>
    <font>
      <b/>
      <sz val="11"/>
      <color indexed="48"/>
      <name val="新細明體"/>
      <family val="1"/>
    </font>
    <font>
      <b/>
      <sz val="18"/>
      <color indexed="48"/>
      <name val="新細明體"/>
      <family val="1"/>
    </font>
    <font>
      <b/>
      <sz val="12"/>
      <color indexed="9"/>
      <name val="新細明體"/>
      <family val="1"/>
    </font>
    <font>
      <b/>
      <sz val="12"/>
      <color indexed="60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60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sz val="16"/>
      <name val="標楷體"/>
      <family val="4"/>
    </font>
    <font>
      <sz val="12"/>
      <name val="標楷體"/>
      <family val="4"/>
    </font>
    <font>
      <b/>
      <sz val="9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b/>
      <sz val="10"/>
      <name val="Courier New CYR"/>
      <family val="3"/>
    </font>
    <font>
      <sz val="10"/>
      <name val="Times New Roman"/>
      <family val="1"/>
    </font>
    <font>
      <sz val="8"/>
      <name val="Arial Narrow"/>
      <family val="2"/>
    </font>
    <font>
      <sz val="10"/>
      <name val="Arial Narrow"/>
      <family val="2"/>
    </font>
    <font>
      <sz val="8"/>
      <name val="標楷體"/>
      <family val="4"/>
    </font>
    <font>
      <sz val="6"/>
      <name val="標楷體"/>
      <family val="4"/>
    </font>
    <font>
      <b/>
      <sz val="11"/>
      <color indexed="8"/>
      <name val="Times New Roman"/>
      <family val="1"/>
    </font>
    <font>
      <b/>
      <sz val="11"/>
      <color indexed="8"/>
      <name val="微軟正黑體"/>
      <family val="2"/>
    </font>
    <font>
      <b/>
      <sz val="10"/>
      <color indexed="8"/>
      <name val="Times New Roman"/>
      <family val="1"/>
    </font>
    <font>
      <sz val="11"/>
      <color indexed="8"/>
      <name val="微軟正黑體"/>
      <family val="2"/>
    </font>
    <font>
      <sz val="9"/>
      <name val="華康中黑體"/>
      <family val="3"/>
    </font>
    <font>
      <b/>
      <sz val="14"/>
      <name val="細明體"/>
      <family val="3"/>
    </font>
    <font>
      <b/>
      <sz val="14"/>
      <name val="Times New Roman"/>
      <family val="1"/>
    </font>
    <font>
      <sz val="14"/>
      <color indexed="8"/>
      <name val="新細明體"/>
      <family val="1"/>
    </font>
    <font>
      <b/>
      <sz val="14"/>
      <color indexed="8"/>
      <name val="新細明體"/>
      <family val="1"/>
    </font>
    <font>
      <sz val="16"/>
      <name val="華康中黑體"/>
      <family val="3"/>
    </font>
    <font>
      <sz val="8"/>
      <name val="Times New Roman"/>
      <family val="1"/>
    </font>
    <font>
      <sz val="8"/>
      <name val="微軟正黑體"/>
      <family val="2"/>
    </font>
    <font>
      <sz val="8"/>
      <name val="新細明體"/>
      <family val="1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9"/>
      <color indexed="8"/>
      <name val="標楷體"/>
      <family val="4"/>
    </font>
    <font>
      <sz val="8"/>
      <name val="細明體-ExtB"/>
      <family val="1"/>
    </font>
    <font>
      <sz val="7"/>
      <name val="標楷體"/>
      <family val="4"/>
    </font>
    <font>
      <sz val="12"/>
      <color indexed="8"/>
      <name val="標楷體"/>
      <family val="4"/>
    </font>
    <font>
      <sz val="12"/>
      <color indexed="10"/>
      <name val="微軟正黑體"/>
      <family val="2"/>
    </font>
    <font>
      <sz val="10"/>
      <color indexed="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微軟正黑體"/>
      <family val="2"/>
    </font>
    <font>
      <sz val="7"/>
      <name val="Times New Roman"/>
      <family val="1"/>
    </font>
    <font>
      <sz val="6"/>
      <name val="Times New Roman"/>
      <family val="1"/>
    </font>
    <font>
      <sz val="8"/>
      <name val="細明體"/>
      <family val="3"/>
    </font>
    <font>
      <b/>
      <sz val="10"/>
      <name val="標楷體"/>
      <family val="4"/>
    </font>
    <font>
      <sz val="16"/>
      <name val="Times New Roman"/>
      <family val="1"/>
    </font>
    <font>
      <b/>
      <sz val="9"/>
      <name val="Times New Roman"/>
      <family val="1"/>
    </font>
    <font>
      <b/>
      <sz val="9"/>
      <name val="微軟正黑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7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169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5" fontId="4" fillId="0" borderId="0" applyBorder="0" applyAlignment="0">
      <protection/>
    </xf>
    <xf numFmtId="164" fontId="0" fillId="0" borderId="0" applyNumberFormat="0" applyFill="0" applyBorder="0">
      <alignment horizontal="center" vertical="center"/>
      <protection/>
    </xf>
    <xf numFmtId="166" fontId="5" fillId="0" borderId="0">
      <alignment/>
      <protection/>
    </xf>
    <xf numFmtId="164" fontId="1" fillId="0" borderId="0">
      <alignment/>
      <protection/>
    </xf>
    <xf numFmtId="164" fontId="6" fillId="0" borderId="0">
      <alignment/>
      <protection/>
    </xf>
    <xf numFmtId="164" fontId="7" fillId="0" borderId="0" applyBorder="0">
      <alignment/>
      <protection/>
    </xf>
    <xf numFmtId="164" fontId="2" fillId="0" borderId="0">
      <alignment vertical="center"/>
      <protection/>
    </xf>
    <xf numFmtId="164" fontId="2" fillId="0" borderId="0">
      <alignment/>
      <protection/>
    </xf>
    <xf numFmtId="164" fontId="8" fillId="16" borderId="0" applyNumberFormat="0" applyBorder="0" applyAlignment="0" applyProtection="0"/>
    <xf numFmtId="164" fontId="0" fillId="17" borderId="1" applyNumberFormat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64" fontId="9" fillId="0" borderId="2" applyNumberFormat="0" applyFill="0" applyAlignment="0" applyProtection="0"/>
    <xf numFmtId="164" fontId="10" fillId="3" borderId="0" applyNumberFormat="0" applyBorder="0" applyAlignment="0" applyProtection="0"/>
    <xf numFmtId="164" fontId="11" fillId="4" borderId="0" applyNumberFormat="0" applyBorder="0" applyAlignment="0" applyProtection="0"/>
    <xf numFmtId="164" fontId="12" fillId="0" borderId="3" applyNumberFormat="0" applyFill="0" applyAlignment="0" applyProtection="0"/>
    <xf numFmtId="164" fontId="13" fillId="0" borderId="4" applyNumberFormat="0" applyFill="0" applyAlignment="0" applyProtection="0"/>
    <xf numFmtId="164" fontId="14" fillId="0" borderId="5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18" borderId="6" applyNumberFormat="0" applyAlignment="0" applyProtection="0"/>
    <xf numFmtId="170" fontId="0" fillId="0" borderId="0" applyFill="0" applyBorder="0" applyAlignment="0" applyProtection="0"/>
    <xf numFmtId="164" fontId="17" fillId="19" borderId="7" applyNumberFormat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71" fontId="0" fillId="0" borderId="0" applyFill="0" applyBorder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  <xf numFmtId="164" fontId="20" fillId="7" borderId="7" applyNumberFormat="0" applyAlignment="0" applyProtection="0"/>
    <xf numFmtId="164" fontId="21" fillId="19" borderId="8" applyNumberFormat="0" applyAlignment="0" applyProtection="0"/>
    <xf numFmtId="164" fontId="22" fillId="0" borderId="9" applyNumberFormat="0" applyFill="0" applyAlignment="0" applyProtection="0"/>
  </cellStyleXfs>
  <cellXfs count="493">
    <xf numFmtId="164" fontId="0" fillId="0" borderId="0" xfId="0" applyAlignment="1">
      <alignment/>
    </xf>
    <xf numFmtId="172" fontId="23" fillId="0" borderId="0" xfId="0" applyNumberFormat="1" applyFont="1" applyAlignment="1">
      <alignment vertical="center"/>
    </xf>
    <xf numFmtId="173" fontId="23" fillId="0" borderId="0" xfId="0" applyNumberFormat="1" applyFont="1" applyAlignment="1">
      <alignment vertical="center"/>
    </xf>
    <xf numFmtId="165" fontId="23" fillId="0" borderId="0" xfId="0" applyNumberFormat="1" applyFont="1" applyAlignment="1">
      <alignment vertical="center"/>
    </xf>
    <xf numFmtId="172" fontId="23" fillId="0" borderId="0" xfId="0" applyNumberFormat="1" applyFont="1" applyBorder="1" applyAlignment="1">
      <alignment vertical="center"/>
    </xf>
    <xf numFmtId="172" fontId="24" fillId="0" borderId="0" xfId="0" applyNumberFormat="1" applyFont="1" applyBorder="1" applyAlignment="1">
      <alignment horizontal="left" vertical="center"/>
    </xf>
    <xf numFmtId="172" fontId="23" fillId="0" borderId="0" xfId="0" applyNumberFormat="1" applyFont="1" applyBorder="1" applyAlignment="1">
      <alignment horizontal="left" vertical="center"/>
    </xf>
    <xf numFmtId="173" fontId="23" fillId="0" borderId="0" xfId="0" applyNumberFormat="1" applyFont="1" applyAlignment="1">
      <alignment/>
    </xf>
    <xf numFmtId="165" fontId="23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172" fontId="23" fillId="0" borderId="0" xfId="0" applyNumberFormat="1" applyFont="1" applyAlignment="1">
      <alignment horizontal="right"/>
    </xf>
    <xf numFmtId="172" fontId="25" fillId="0" borderId="0" xfId="0" applyNumberFormat="1" applyFont="1" applyBorder="1" applyAlignment="1">
      <alignment horizontal="center" vertical="center"/>
    </xf>
    <xf numFmtId="172" fontId="26" fillId="0" borderId="0" xfId="0" applyNumberFormat="1" applyFont="1" applyBorder="1" applyAlignment="1">
      <alignment horizontal="center" vertical="center"/>
    </xf>
    <xf numFmtId="172" fontId="25" fillId="0" borderId="0" xfId="0" applyNumberFormat="1" applyFont="1" applyAlignment="1">
      <alignment vertical="center"/>
    </xf>
    <xf numFmtId="165" fontId="23" fillId="0" borderId="10" xfId="0" applyNumberFormat="1" applyFont="1" applyBorder="1" applyAlignment="1">
      <alignment vertical="center"/>
    </xf>
    <xf numFmtId="172" fontId="24" fillId="0" borderId="0" xfId="0" applyNumberFormat="1" applyFont="1" applyBorder="1" applyAlignment="1">
      <alignment horizontal="right" vertical="center"/>
    </xf>
    <xf numFmtId="172" fontId="23" fillId="0" borderId="11" xfId="0" applyNumberFormat="1" applyFont="1" applyBorder="1" applyAlignment="1">
      <alignment horizontal="center" vertical="center"/>
    </xf>
    <xf numFmtId="173" fontId="23" fillId="0" borderId="11" xfId="0" applyNumberFormat="1" applyFont="1" applyBorder="1" applyAlignment="1">
      <alignment horizontal="center"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  <xf numFmtId="165" fontId="24" fillId="0" borderId="14" xfId="0" applyNumberFormat="1" applyFont="1" applyBorder="1" applyAlignment="1">
      <alignment horizontal="center" vertical="center"/>
    </xf>
    <xf numFmtId="172" fontId="23" fillId="0" borderId="15" xfId="0" applyNumberFormat="1" applyFont="1" applyBorder="1" applyAlignment="1">
      <alignment horizontal="center" vertical="center"/>
    </xf>
    <xf numFmtId="172" fontId="23" fillId="0" borderId="16" xfId="0" applyNumberFormat="1" applyFont="1" applyBorder="1" applyAlignment="1">
      <alignment horizontal="center" vertical="center"/>
    </xf>
    <xf numFmtId="173" fontId="23" fillId="0" borderId="16" xfId="0" applyNumberFormat="1" applyFont="1" applyBorder="1" applyAlignment="1">
      <alignment horizontal="center" vertical="center"/>
    </xf>
    <xf numFmtId="165" fontId="24" fillId="0" borderId="17" xfId="0" applyNumberFormat="1" applyFont="1" applyBorder="1" applyAlignment="1">
      <alignment horizontal="center" vertical="center" wrapText="1"/>
    </xf>
    <xf numFmtId="165" fontId="23" fillId="0" borderId="18" xfId="0" applyNumberFormat="1" applyFont="1" applyBorder="1" applyAlignment="1">
      <alignment horizontal="center" vertical="center" wrapText="1"/>
    </xf>
    <xf numFmtId="165" fontId="23" fillId="0" borderId="19" xfId="0" applyNumberFormat="1" applyFont="1" applyBorder="1" applyAlignment="1">
      <alignment horizontal="center" vertical="center"/>
    </xf>
    <xf numFmtId="165" fontId="24" fillId="0" borderId="20" xfId="0" applyNumberFormat="1" applyFont="1" applyBorder="1" applyAlignment="1">
      <alignment horizontal="center" vertical="center"/>
    </xf>
    <xf numFmtId="172" fontId="24" fillId="0" borderId="17" xfId="0" applyNumberFormat="1" applyFont="1" applyBorder="1" applyAlignment="1">
      <alignment horizontal="center" vertical="center" wrapText="1"/>
    </xf>
    <xf numFmtId="172" fontId="24" fillId="0" borderId="16" xfId="0" applyNumberFormat="1" applyFont="1" applyBorder="1" applyAlignment="1">
      <alignment horizontal="center" vertical="center"/>
    </xf>
    <xf numFmtId="172" fontId="24" fillId="0" borderId="0" xfId="0" applyNumberFormat="1" applyFont="1" applyBorder="1" applyAlignment="1">
      <alignment horizontal="center" vertical="center"/>
    </xf>
    <xf numFmtId="172" fontId="23" fillId="0" borderId="21" xfId="0" applyNumberFormat="1" applyFont="1" applyBorder="1" applyAlignment="1">
      <alignment horizontal="center" vertical="center"/>
    </xf>
    <xf numFmtId="173" fontId="24" fillId="0" borderId="21" xfId="0" applyNumberFormat="1" applyFont="1" applyBorder="1" applyAlignment="1">
      <alignment horizontal="center" vertical="center"/>
    </xf>
    <xf numFmtId="165" fontId="23" fillId="0" borderId="22" xfId="0" applyNumberFormat="1" applyFont="1" applyBorder="1" applyAlignment="1">
      <alignment horizontal="center" vertical="center"/>
    </xf>
    <xf numFmtId="172" fontId="24" fillId="0" borderId="21" xfId="0" applyNumberFormat="1" applyFont="1" applyBorder="1" applyAlignment="1">
      <alignment horizontal="center" vertical="center" wrapText="1"/>
    </xf>
    <xf numFmtId="172" fontId="24" fillId="0" borderId="10" xfId="0" applyNumberFormat="1" applyFont="1" applyBorder="1" applyAlignment="1">
      <alignment horizontal="center" vertical="center" wrapText="1"/>
    </xf>
    <xf numFmtId="164" fontId="23" fillId="0" borderId="16" xfId="0" applyNumberFormat="1" applyFont="1" applyBorder="1" applyAlignment="1">
      <alignment horizontal="center" vertical="center"/>
    </xf>
    <xf numFmtId="173" fontId="27" fillId="0" borderId="0" xfId="0" applyNumberFormat="1" applyFont="1" applyBorder="1" applyAlignment="1">
      <alignment horizontal="center" vertical="center"/>
    </xf>
    <xf numFmtId="174" fontId="27" fillId="0" borderId="0" xfId="0" applyNumberFormat="1" applyFont="1" applyBorder="1" applyAlignment="1">
      <alignment horizontal="center" vertical="center"/>
    </xf>
    <xf numFmtId="175" fontId="27" fillId="0" borderId="0" xfId="15" applyNumberFormat="1" applyFont="1" applyFill="1" applyBorder="1" applyAlignment="1" applyProtection="1">
      <alignment horizontal="center" vertical="center"/>
      <protection/>
    </xf>
    <xf numFmtId="176" fontId="27" fillId="0" borderId="0" xfId="15" applyNumberFormat="1" applyFont="1" applyFill="1" applyBorder="1" applyAlignment="1" applyProtection="1">
      <alignment horizontal="center" vertical="center"/>
      <protection/>
    </xf>
    <xf numFmtId="165" fontId="27" fillId="0" borderId="0" xfId="0" applyNumberFormat="1" applyFont="1" applyFill="1" applyBorder="1" applyAlignment="1">
      <alignment horizontal="center" vertical="center"/>
    </xf>
    <xf numFmtId="172" fontId="27" fillId="0" borderId="0" xfId="0" applyNumberFormat="1" applyFont="1" applyBorder="1" applyAlignment="1">
      <alignment horizontal="center" vertical="center"/>
    </xf>
    <xf numFmtId="177" fontId="27" fillId="0" borderId="0" xfId="0" applyNumberFormat="1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178" fontId="27" fillId="0" borderId="0" xfId="15" applyNumberFormat="1" applyFont="1" applyFill="1" applyBorder="1" applyAlignment="1" applyProtection="1">
      <alignment horizontal="center" vertical="center"/>
      <protection/>
    </xf>
    <xf numFmtId="179" fontId="27" fillId="0" borderId="0" xfId="15" applyNumberFormat="1" applyFont="1" applyFill="1" applyBorder="1" applyAlignment="1" applyProtection="1">
      <alignment horizontal="center" vertical="center"/>
      <protection/>
    </xf>
    <xf numFmtId="172" fontId="23" fillId="0" borderId="0" xfId="0" applyNumberFormat="1" applyFont="1" applyBorder="1" applyAlignment="1">
      <alignment horizontal="center" vertical="center"/>
    </xf>
    <xf numFmtId="172" fontId="23" fillId="0" borderId="0" xfId="0" applyNumberFormat="1" applyFont="1" applyFill="1" applyBorder="1" applyAlignment="1">
      <alignment horizontal="center" vertical="center"/>
    </xf>
    <xf numFmtId="172" fontId="23" fillId="0" borderId="16" xfId="0" applyNumberFormat="1" applyFont="1" applyFill="1" applyBorder="1" applyAlignment="1">
      <alignment horizontal="center" vertical="center"/>
    </xf>
    <xf numFmtId="173" fontId="27" fillId="0" borderId="0" xfId="0" applyNumberFormat="1" applyFont="1" applyFill="1" applyBorder="1" applyAlignment="1">
      <alignment horizontal="center" vertical="center"/>
    </xf>
    <xf numFmtId="174" fontId="27" fillId="0" borderId="0" xfId="0" applyNumberFormat="1" applyFont="1" applyFill="1" applyBorder="1" applyAlignment="1">
      <alignment horizontal="center" vertical="center"/>
    </xf>
    <xf numFmtId="172" fontId="27" fillId="0" borderId="0" xfId="0" applyNumberFormat="1" applyFont="1" applyFill="1" applyBorder="1" applyAlignment="1">
      <alignment horizontal="center" vertical="center"/>
    </xf>
    <xf numFmtId="177" fontId="27" fillId="0" borderId="0" xfId="0" applyNumberFormat="1" applyFont="1" applyFill="1" applyBorder="1" applyAlignment="1">
      <alignment horizontal="center" vertical="center"/>
    </xf>
    <xf numFmtId="172" fontId="23" fillId="0" borderId="0" xfId="0" applyNumberFormat="1" applyFont="1" applyFill="1" applyAlignment="1">
      <alignment vertical="center"/>
    </xf>
    <xf numFmtId="172" fontId="23" fillId="0" borderId="10" xfId="0" applyNumberFormat="1" applyFont="1" applyBorder="1" applyAlignment="1">
      <alignment horizontal="center" vertical="center"/>
    </xf>
    <xf numFmtId="173" fontId="27" fillId="0" borderId="10" xfId="0" applyNumberFormat="1" applyFont="1" applyBorder="1" applyAlignment="1">
      <alignment horizontal="center" vertical="center"/>
    </xf>
    <xf numFmtId="174" fontId="27" fillId="0" borderId="10" xfId="0" applyNumberFormat="1" applyFont="1" applyBorder="1" applyAlignment="1">
      <alignment horizontal="center" vertical="center"/>
    </xf>
    <xf numFmtId="176" fontId="27" fillId="0" borderId="10" xfId="15" applyNumberFormat="1" applyFont="1" applyFill="1" applyBorder="1" applyAlignment="1" applyProtection="1">
      <alignment horizontal="center" vertical="center"/>
      <protection/>
    </xf>
    <xf numFmtId="179" fontId="27" fillId="0" borderId="10" xfId="15" applyNumberFormat="1" applyFont="1" applyFill="1" applyBorder="1" applyAlignment="1" applyProtection="1">
      <alignment horizontal="center" vertical="center"/>
      <protection/>
    </xf>
    <xf numFmtId="172" fontId="27" fillId="0" borderId="10" xfId="0" applyNumberFormat="1" applyFont="1" applyBorder="1" applyAlignment="1">
      <alignment horizontal="center" vertical="center"/>
    </xf>
    <xf numFmtId="177" fontId="27" fillId="0" borderId="10" xfId="0" applyNumberFormat="1" applyFont="1" applyBorder="1" applyAlignment="1">
      <alignment horizontal="center" vertical="center"/>
    </xf>
    <xf numFmtId="172" fontId="28" fillId="0" borderId="15" xfId="0" applyNumberFormat="1" applyFont="1" applyBorder="1" applyAlignment="1">
      <alignment vertical="center"/>
    </xf>
    <xf numFmtId="180" fontId="23" fillId="0" borderId="0" xfId="0" applyNumberFormat="1" applyFont="1" applyAlignment="1">
      <alignment horizontal="center" vertical="center"/>
    </xf>
    <xf numFmtId="181" fontId="26" fillId="0" borderId="0" xfId="0" applyNumberFormat="1" applyFont="1" applyAlignment="1">
      <alignment/>
    </xf>
    <xf numFmtId="180" fontId="26" fillId="0" borderId="0" xfId="0" applyNumberFormat="1" applyFont="1" applyAlignment="1">
      <alignment/>
    </xf>
    <xf numFmtId="180" fontId="23" fillId="0" borderId="0" xfId="0" applyNumberFormat="1" applyFont="1" applyAlignment="1">
      <alignment horizontal="left" vertical="center"/>
    </xf>
    <xf numFmtId="181" fontId="23" fillId="0" borderId="0" xfId="0" applyNumberFormat="1" applyFont="1" applyAlignment="1">
      <alignment vertical="center"/>
    </xf>
    <xf numFmtId="180" fontId="23" fillId="0" borderId="0" xfId="0" applyNumberFormat="1" applyFont="1" applyAlignment="1">
      <alignment vertical="center"/>
    </xf>
    <xf numFmtId="180" fontId="23" fillId="0" borderId="0" xfId="0" applyNumberFormat="1" applyFont="1" applyBorder="1" applyAlignment="1">
      <alignment horizontal="center" vertical="center"/>
    </xf>
    <xf numFmtId="180" fontId="25" fillId="0" borderId="0" xfId="0" applyNumberFormat="1" applyFont="1" applyAlignment="1">
      <alignment horizontal="center" vertical="center"/>
    </xf>
    <xf numFmtId="180" fontId="25" fillId="0" borderId="0" xfId="0" applyNumberFormat="1" applyFont="1" applyBorder="1" applyAlignment="1">
      <alignment horizontal="center" vertical="center"/>
    </xf>
    <xf numFmtId="180" fontId="25" fillId="0" borderId="0" xfId="0" applyNumberFormat="1" applyFont="1" applyAlignment="1">
      <alignment vertical="center"/>
    </xf>
    <xf numFmtId="180" fontId="23" fillId="0" borderId="0" xfId="0" applyNumberFormat="1" applyFont="1" applyAlignment="1">
      <alignment/>
    </xf>
    <xf numFmtId="181" fontId="23" fillId="0" borderId="0" xfId="0" applyNumberFormat="1" applyFont="1" applyAlignment="1">
      <alignment/>
    </xf>
    <xf numFmtId="180" fontId="23" fillId="0" borderId="0" xfId="0" applyNumberFormat="1" applyFont="1" applyAlignment="1">
      <alignment/>
    </xf>
    <xf numFmtId="180" fontId="23" fillId="0" borderId="10" xfId="0" applyNumberFormat="1" applyFont="1" applyBorder="1" applyAlignment="1">
      <alignment/>
    </xf>
    <xf numFmtId="181" fontId="23" fillId="0" borderId="10" xfId="0" applyNumberFormat="1" applyFont="1" applyBorder="1" applyAlignment="1">
      <alignment/>
    </xf>
    <xf numFmtId="180" fontId="23" fillId="0" borderId="0" xfId="0" applyNumberFormat="1" applyFont="1" applyAlignment="1">
      <alignment horizontal="right"/>
    </xf>
    <xf numFmtId="180" fontId="24" fillId="0" borderId="0" xfId="0" applyNumberFormat="1" applyFont="1" applyAlignment="1">
      <alignment horizontal="right"/>
    </xf>
    <xf numFmtId="170" fontId="23" fillId="0" borderId="11" xfId="19" applyFont="1" applyFill="1" applyBorder="1" applyAlignment="1" applyProtection="1">
      <alignment horizontal="center" vertical="center"/>
      <protection/>
    </xf>
    <xf numFmtId="170" fontId="29" fillId="0" borderId="23" xfId="19" applyFont="1" applyFill="1" applyBorder="1" applyAlignment="1" applyProtection="1">
      <alignment horizontal="center" vertical="center"/>
      <protection/>
    </xf>
    <xf numFmtId="170" fontId="29" fillId="0" borderId="24" xfId="19" applyFont="1" applyFill="1" applyBorder="1" applyAlignment="1" applyProtection="1">
      <alignment horizontal="center" vertical="center"/>
      <protection/>
    </xf>
    <xf numFmtId="170" fontId="29" fillId="0" borderId="13" xfId="19" applyFont="1" applyFill="1" applyBorder="1" applyAlignment="1" applyProtection="1">
      <alignment horizontal="center" vertical="center"/>
      <protection/>
    </xf>
    <xf numFmtId="170" fontId="30" fillId="0" borderId="24" xfId="19" applyFont="1" applyFill="1" applyBorder="1" applyAlignment="1" applyProtection="1">
      <alignment horizontal="center" vertical="center"/>
      <protection/>
    </xf>
    <xf numFmtId="170" fontId="23" fillId="0" borderId="25" xfId="19" applyFont="1" applyFill="1" applyBorder="1" applyAlignment="1" applyProtection="1">
      <alignment horizontal="center" vertical="center" wrapText="1"/>
      <protection/>
    </xf>
    <xf numFmtId="164" fontId="29" fillId="0" borderId="25" xfId="0" applyFont="1" applyBorder="1" applyAlignment="1">
      <alignment horizontal="center" vertical="center" shrinkToFit="1"/>
    </xf>
    <xf numFmtId="170" fontId="29" fillId="0" borderId="25" xfId="19" applyFont="1" applyFill="1" applyBorder="1" applyAlignment="1" applyProtection="1">
      <alignment horizontal="center" vertical="distributed" textRotation="255" wrapText="1"/>
      <protection/>
    </xf>
    <xf numFmtId="180" fontId="29" fillId="0" borderId="25" xfId="0" applyNumberFormat="1" applyFont="1" applyBorder="1" applyAlignment="1">
      <alignment horizontal="center"/>
    </xf>
    <xf numFmtId="180" fontId="29" fillId="0" borderId="26" xfId="0" applyNumberFormat="1" applyFont="1" applyBorder="1" applyAlignment="1">
      <alignment horizontal="center"/>
    </xf>
    <xf numFmtId="170" fontId="23" fillId="0" borderId="0" xfId="19" applyFont="1" applyFill="1" applyBorder="1" applyAlignment="1" applyProtection="1">
      <alignment/>
      <protection/>
    </xf>
    <xf numFmtId="180" fontId="26" fillId="0" borderId="16" xfId="0" applyNumberFormat="1" applyFont="1" applyBorder="1" applyAlignment="1">
      <alignment horizontal="center" vertical="center"/>
    </xf>
    <xf numFmtId="181" fontId="29" fillId="0" borderId="16" xfId="0" applyNumberFormat="1" applyFont="1" applyBorder="1" applyAlignment="1">
      <alignment horizontal="center" vertical="center"/>
    </xf>
    <xf numFmtId="180" fontId="29" fillId="0" borderId="27" xfId="0" applyNumberFormat="1" applyFont="1" applyBorder="1" applyAlignment="1">
      <alignment horizontal="center" vertical="center" textRotation="255"/>
    </xf>
    <xf numFmtId="180" fontId="29" fillId="0" borderId="28" xfId="0" applyNumberFormat="1" applyFont="1" applyBorder="1" applyAlignment="1">
      <alignment horizontal="center" vertical="center" wrapText="1"/>
    </xf>
    <xf numFmtId="180" fontId="29" fillId="0" borderId="27" xfId="0" applyNumberFormat="1" applyFont="1" applyBorder="1" applyAlignment="1">
      <alignment horizontal="center" vertical="center" wrapText="1"/>
    </xf>
    <xf numFmtId="180" fontId="29" fillId="0" borderId="27" xfId="0" applyNumberFormat="1" applyFont="1" applyBorder="1" applyAlignment="1">
      <alignment horizontal="center" vertical="center" textRotation="255" wrapText="1"/>
    </xf>
    <xf numFmtId="180" fontId="29" fillId="0" borderId="29" xfId="0" applyNumberFormat="1" applyFont="1" applyBorder="1" applyAlignment="1">
      <alignment horizontal="center" vertical="center" wrapText="1"/>
    </xf>
    <xf numFmtId="180" fontId="29" fillId="0" borderId="30" xfId="0" applyNumberFormat="1" applyFont="1" applyBorder="1" applyAlignment="1">
      <alignment horizontal="center" vertical="center" wrapText="1"/>
    </xf>
    <xf numFmtId="180" fontId="29" fillId="0" borderId="16" xfId="0" applyNumberFormat="1" applyFont="1" applyBorder="1" applyAlignment="1">
      <alignment horizontal="center" vertical="center" wrapText="1"/>
    </xf>
    <xf numFmtId="180" fontId="32" fillId="0" borderId="31" xfId="0" applyNumberFormat="1" applyFont="1" applyBorder="1" applyAlignment="1">
      <alignment horizontal="center" vertical="center"/>
    </xf>
    <xf numFmtId="164" fontId="33" fillId="0" borderId="31" xfId="0" applyNumberFormat="1" applyFont="1" applyBorder="1" applyAlignment="1">
      <alignment horizontal="center" vertical="center"/>
    </xf>
    <xf numFmtId="180" fontId="33" fillId="0" borderId="31" xfId="0" applyNumberFormat="1" applyFont="1" applyBorder="1" applyAlignment="1">
      <alignment horizontal="center" vertical="center"/>
    </xf>
    <xf numFmtId="180" fontId="23" fillId="0" borderId="12" xfId="0" applyNumberFormat="1" applyFont="1" applyBorder="1" applyAlignment="1">
      <alignment/>
    </xf>
    <xf numFmtId="180" fontId="23" fillId="0" borderId="32" xfId="0" applyNumberFormat="1" applyFont="1" applyBorder="1" applyAlignment="1">
      <alignment/>
    </xf>
    <xf numFmtId="180" fontId="23" fillId="0" borderId="13" xfId="0" applyNumberFormat="1" applyFont="1" applyBorder="1" applyAlignment="1">
      <alignment/>
    </xf>
    <xf numFmtId="180" fontId="34" fillId="0" borderId="16" xfId="0" applyNumberFormat="1" applyFont="1" applyBorder="1" applyAlignment="1">
      <alignment horizontal="center" vertical="center" textRotation="255" wrapText="1"/>
    </xf>
    <xf numFmtId="180" fontId="34" fillId="0" borderId="29" xfId="0" applyNumberFormat="1" applyFont="1" applyBorder="1" applyAlignment="1">
      <alignment horizontal="center" vertical="center" textRotation="255" wrapText="1"/>
    </xf>
    <xf numFmtId="180" fontId="29" fillId="0" borderId="16" xfId="0" applyNumberFormat="1" applyFont="1" applyBorder="1" applyAlignment="1">
      <alignment horizontal="center" vertical="center"/>
    </xf>
    <xf numFmtId="180" fontId="29" fillId="0" borderId="29" xfId="0" applyNumberFormat="1" applyFont="1" applyBorder="1" applyAlignment="1">
      <alignment horizontal="center" vertical="center"/>
    </xf>
    <xf numFmtId="180" fontId="23" fillId="0" borderId="16" xfId="0" applyNumberFormat="1" applyFont="1" applyBorder="1" applyAlignment="1">
      <alignment horizontal="center" vertical="center" wrapText="1"/>
    </xf>
    <xf numFmtId="180" fontId="23" fillId="0" borderId="29" xfId="0" applyNumberFormat="1" applyFont="1" applyBorder="1" applyAlignment="1">
      <alignment horizontal="center" vertical="center"/>
    </xf>
    <xf numFmtId="180" fontId="23" fillId="0" borderId="33" xfId="0" applyNumberFormat="1" applyFont="1" applyBorder="1" applyAlignment="1">
      <alignment horizontal="center" vertical="center"/>
    </xf>
    <xf numFmtId="180" fontId="7" fillId="0" borderId="21" xfId="0" applyNumberFormat="1" applyFont="1" applyBorder="1" applyAlignment="1">
      <alignment horizontal="center" vertical="center"/>
    </xf>
    <xf numFmtId="181" fontId="24" fillId="0" borderId="21" xfId="0" applyNumberFormat="1" applyFont="1" applyBorder="1" applyAlignment="1">
      <alignment horizontal="center" vertical="center"/>
    </xf>
    <xf numFmtId="180" fontId="24" fillId="0" borderId="21" xfId="0" applyNumberFormat="1" applyFont="1" applyBorder="1" applyAlignment="1">
      <alignment horizontal="center" vertical="center" wrapText="1"/>
    </xf>
    <xf numFmtId="180" fontId="35" fillId="0" borderId="21" xfId="0" applyNumberFormat="1" applyFont="1" applyBorder="1" applyAlignment="1">
      <alignment horizontal="center" vertical="center" wrapText="1"/>
    </xf>
    <xf numFmtId="180" fontId="23" fillId="0" borderId="21" xfId="0" applyNumberFormat="1" applyFont="1" applyBorder="1" applyAlignment="1">
      <alignment horizontal="center" vertical="center" wrapText="1"/>
    </xf>
    <xf numFmtId="181" fontId="24" fillId="0" borderId="21" xfId="0" applyNumberFormat="1" applyFont="1" applyBorder="1" applyAlignment="1">
      <alignment horizontal="center" vertical="center" wrapText="1"/>
    </xf>
    <xf numFmtId="180" fontId="24" fillId="0" borderId="17" xfId="0" applyNumberFormat="1" applyFont="1" applyBorder="1" applyAlignment="1">
      <alignment horizontal="center" vertical="center" wrapText="1"/>
    </xf>
    <xf numFmtId="180" fontId="24" fillId="0" borderId="21" xfId="0" applyNumberFormat="1" applyFont="1" applyBorder="1" applyAlignment="1">
      <alignment vertical="center" shrinkToFit="1"/>
    </xf>
    <xf numFmtId="180" fontId="24" fillId="0" borderId="17" xfId="0" applyNumberFormat="1" applyFont="1" applyBorder="1" applyAlignment="1">
      <alignment horizontal="center" vertical="center"/>
    </xf>
    <xf numFmtId="180" fontId="34" fillId="0" borderId="34" xfId="0" applyNumberFormat="1" applyFont="1" applyBorder="1" applyAlignment="1">
      <alignment vertical="center" shrinkToFit="1"/>
    </xf>
    <xf numFmtId="180" fontId="34" fillId="0" borderId="34" xfId="0" applyNumberFormat="1" applyFont="1" applyBorder="1" applyAlignment="1">
      <alignment vertical="center"/>
    </xf>
    <xf numFmtId="180" fontId="29" fillId="0" borderId="0" xfId="0" applyNumberFormat="1" applyFont="1" applyBorder="1" applyAlignment="1">
      <alignment horizontal="center" vertical="center"/>
    </xf>
    <xf numFmtId="164" fontId="29" fillId="0" borderId="16" xfId="0" applyNumberFormat="1" applyFont="1" applyBorder="1" applyAlignment="1">
      <alignment horizontal="center" vertical="center"/>
    </xf>
    <xf numFmtId="180" fontId="36" fillId="0" borderId="35" xfId="0" applyNumberFormat="1" applyFont="1" applyBorder="1" applyAlignment="1" applyProtection="1">
      <alignment horizontal="right" vertical="center"/>
      <protection/>
    </xf>
    <xf numFmtId="182" fontId="36" fillId="0" borderId="0" xfId="0" applyNumberFormat="1" applyFont="1" applyBorder="1" applyAlignment="1" applyProtection="1">
      <alignment vertical="center"/>
      <protection/>
    </xf>
    <xf numFmtId="180" fontId="37" fillId="0" borderId="0" xfId="0" applyNumberFormat="1" applyFont="1" applyBorder="1" applyAlignment="1" applyProtection="1">
      <alignment vertical="center"/>
      <protection/>
    </xf>
    <xf numFmtId="183" fontId="36" fillId="0" borderId="0" xfId="0" applyNumberFormat="1" applyFont="1" applyBorder="1" applyAlignment="1" applyProtection="1">
      <alignment vertical="center"/>
      <protection/>
    </xf>
    <xf numFmtId="183" fontId="38" fillId="0" borderId="0" xfId="0" applyNumberFormat="1" applyFont="1" applyBorder="1" applyAlignment="1" applyProtection="1">
      <alignment vertical="center"/>
      <protection/>
    </xf>
    <xf numFmtId="182" fontId="38" fillId="0" borderId="0" xfId="0" applyNumberFormat="1" applyFont="1" applyBorder="1" applyAlignment="1" applyProtection="1">
      <alignment vertical="center"/>
      <protection/>
    </xf>
    <xf numFmtId="180" fontId="39" fillId="0" borderId="0" xfId="0" applyNumberFormat="1" applyFont="1" applyBorder="1" applyAlignment="1" applyProtection="1">
      <alignment vertical="center"/>
      <protection/>
    </xf>
    <xf numFmtId="183" fontId="39" fillId="0" borderId="0" xfId="0" applyNumberFormat="1" applyFont="1" applyBorder="1" applyAlignment="1" applyProtection="1">
      <alignment vertical="center"/>
      <protection/>
    </xf>
    <xf numFmtId="180" fontId="39" fillId="0" borderId="0" xfId="0" applyNumberFormat="1" applyFont="1" applyBorder="1" applyAlignment="1" applyProtection="1">
      <alignment horizontal="right" vertical="center"/>
      <protection/>
    </xf>
    <xf numFmtId="182" fontId="39" fillId="0" borderId="0" xfId="0" applyNumberFormat="1" applyFont="1" applyBorder="1" applyAlignment="1" applyProtection="1">
      <alignment vertical="center"/>
      <protection/>
    </xf>
    <xf numFmtId="182" fontId="27" fillId="0" borderId="0" xfId="0" applyNumberFormat="1" applyFont="1" applyBorder="1" applyAlignment="1" applyProtection="1">
      <alignment horizontal="center" vertical="center"/>
      <protection/>
    </xf>
    <xf numFmtId="182" fontId="27" fillId="0" borderId="0" xfId="0" applyNumberFormat="1" applyFont="1" applyBorder="1" applyAlignment="1">
      <alignment horizontal="center" vertical="center"/>
    </xf>
    <xf numFmtId="184" fontId="27" fillId="0" borderId="0" xfId="0" applyNumberFormat="1" applyFont="1" applyBorder="1" applyAlignment="1">
      <alignment horizontal="center" vertical="center" shrinkToFit="1"/>
    </xf>
    <xf numFmtId="180" fontId="23" fillId="0" borderId="10" xfId="0" applyNumberFormat="1" applyFont="1" applyBorder="1" applyAlignment="1">
      <alignment horizontal="center" vertical="center"/>
    </xf>
    <xf numFmtId="180" fontId="23" fillId="0" borderId="21" xfId="0" applyNumberFormat="1" applyFont="1" applyBorder="1" applyAlignment="1">
      <alignment horizontal="center" vertical="center"/>
    </xf>
    <xf numFmtId="182" fontId="27" fillId="0" borderId="10" xfId="0" applyNumberFormat="1" applyFont="1" applyBorder="1" applyAlignment="1" applyProtection="1">
      <alignment horizontal="center" vertical="center"/>
      <protection/>
    </xf>
    <xf numFmtId="184" fontId="27" fillId="0" borderId="10" xfId="0" applyNumberFormat="1" applyFont="1" applyBorder="1" applyAlignment="1" applyProtection="1">
      <alignment horizontal="center" vertical="center"/>
      <protection/>
    </xf>
    <xf numFmtId="180" fontId="26" fillId="0" borderId="0" xfId="0" applyNumberFormat="1" applyFont="1" applyAlignment="1">
      <alignment vertical="center"/>
    </xf>
    <xf numFmtId="165" fontId="27" fillId="0" borderId="0" xfId="0" applyNumberFormat="1" applyFont="1" applyBorder="1" applyAlignment="1">
      <alignment horizontal="center" vertical="center"/>
    </xf>
    <xf numFmtId="164" fontId="23" fillId="0" borderId="0" xfId="0" applyFont="1" applyAlignment="1">
      <alignment horizontal="left" vertical="center"/>
    </xf>
    <xf numFmtId="164" fontId="26" fillId="0" borderId="0" xfId="0" applyFont="1" applyAlignment="1">
      <alignment/>
    </xf>
    <xf numFmtId="180" fontId="0" fillId="0" borderId="0" xfId="43" applyNumberFormat="1" applyBorder="1">
      <alignment/>
      <protection/>
    </xf>
    <xf numFmtId="180" fontId="40" fillId="0" borderId="0" xfId="43" applyNumberFormat="1" applyFont="1" applyBorder="1" applyAlignment="1">
      <alignment horizontal="center" vertical="center"/>
      <protection/>
    </xf>
    <xf numFmtId="181" fontId="0" fillId="0" borderId="0" xfId="43" applyNumberFormat="1" applyBorder="1">
      <alignment/>
      <protection/>
    </xf>
    <xf numFmtId="180" fontId="45" fillId="0" borderId="0" xfId="43" applyNumberFormat="1" applyFont="1" applyBorder="1" applyAlignment="1">
      <alignment vertical="center"/>
      <protection/>
    </xf>
    <xf numFmtId="180" fontId="34" fillId="0" borderId="10" xfId="43" applyNumberFormat="1" applyFont="1" applyBorder="1" applyAlignment="1">
      <alignment horizontal="left" vertical="center" wrapText="1"/>
      <protection/>
    </xf>
    <xf numFmtId="164" fontId="2" fillId="0" borderId="10" xfId="45" applyBorder="1" applyAlignment="1">
      <alignment/>
      <protection/>
    </xf>
    <xf numFmtId="164" fontId="2" fillId="0" borderId="0" xfId="45" applyAlignment="1">
      <alignment/>
      <protection/>
    </xf>
    <xf numFmtId="180" fontId="23" fillId="0" borderId="0" xfId="43" applyNumberFormat="1" applyFont="1" applyBorder="1" applyAlignment="1">
      <alignment horizontal="right"/>
      <protection/>
    </xf>
    <xf numFmtId="181" fontId="23" fillId="0" borderId="0" xfId="43" applyNumberFormat="1" applyFont="1" applyBorder="1">
      <alignment/>
      <protection/>
    </xf>
    <xf numFmtId="180" fontId="23" fillId="0" borderId="0" xfId="43" applyNumberFormat="1" applyFont="1" applyBorder="1">
      <alignment/>
      <protection/>
    </xf>
    <xf numFmtId="180" fontId="46" fillId="0" borderId="10" xfId="43" applyNumberFormat="1" applyFont="1" applyBorder="1" applyAlignment="1">
      <alignment horizontal="right" vertical="center" wrapText="1"/>
      <protection/>
    </xf>
    <xf numFmtId="180" fontId="47" fillId="0" borderId="10" xfId="43" applyNumberFormat="1" applyFont="1" applyBorder="1" applyAlignment="1">
      <alignment horizontal="right" vertical="center" wrapText="1"/>
      <protection/>
    </xf>
    <xf numFmtId="180" fontId="48" fillId="0" borderId="10" xfId="43" applyNumberFormat="1" applyFont="1" applyBorder="1" applyAlignment="1">
      <alignment horizontal="left" vertical="center" wrapText="1"/>
      <protection/>
    </xf>
    <xf numFmtId="180" fontId="23" fillId="0" borderId="10" xfId="43" applyNumberFormat="1" applyFont="1" applyBorder="1" applyAlignment="1">
      <alignment horizontal="right"/>
      <protection/>
    </xf>
    <xf numFmtId="180" fontId="40" fillId="0" borderId="0" xfId="43" applyNumberFormat="1" applyFont="1" applyBorder="1">
      <alignment/>
      <protection/>
    </xf>
    <xf numFmtId="164" fontId="2" fillId="0" borderId="10" xfId="45" applyBorder="1" applyAlignment="1">
      <alignment wrapText="1"/>
      <protection/>
    </xf>
    <xf numFmtId="180" fontId="46" fillId="0" borderId="10" xfId="43" applyNumberFormat="1" applyFont="1" applyBorder="1" applyAlignment="1">
      <alignment horizontal="right" wrapText="1"/>
      <protection/>
    </xf>
    <xf numFmtId="164" fontId="49" fillId="0" borderId="36" xfId="43" applyFont="1" applyBorder="1" applyAlignment="1">
      <alignment horizontal="center" vertical="center" wrapText="1"/>
      <protection/>
    </xf>
    <xf numFmtId="164" fontId="49" fillId="0" borderId="37" xfId="43" applyFont="1" applyBorder="1" applyAlignment="1">
      <alignment horizontal="center" vertical="center" wrapText="1"/>
      <protection/>
    </xf>
    <xf numFmtId="164" fontId="49" fillId="0" borderId="24" xfId="43" applyFont="1" applyBorder="1" applyAlignment="1">
      <alignment horizontal="center" vertical="center" wrapText="1"/>
      <protection/>
    </xf>
    <xf numFmtId="164" fontId="49" fillId="0" borderId="38" xfId="43" applyFont="1" applyBorder="1" applyAlignment="1">
      <alignment horizontal="center" vertical="center" wrapText="1"/>
      <protection/>
    </xf>
    <xf numFmtId="164" fontId="50" fillId="0" borderId="39" xfId="43" applyFont="1" applyBorder="1" applyAlignment="1">
      <alignment horizontal="center" vertical="center" wrapText="1"/>
      <protection/>
    </xf>
    <xf numFmtId="164" fontId="51" fillId="0" borderId="40" xfId="43" applyFont="1" applyBorder="1" applyAlignment="1">
      <alignment horizontal="center" vertical="center" wrapText="1"/>
      <protection/>
    </xf>
    <xf numFmtId="164" fontId="49" fillId="0" borderId="40" xfId="43" applyFont="1" applyBorder="1" applyAlignment="1">
      <alignment horizontal="center" vertical="center" wrapText="1"/>
      <protection/>
    </xf>
    <xf numFmtId="170" fontId="51" fillId="0" borderId="41" xfId="43" applyNumberFormat="1" applyFont="1" applyBorder="1" applyAlignment="1">
      <alignment horizontal="center" vertical="center" wrapText="1"/>
      <protection/>
    </xf>
    <xf numFmtId="170" fontId="29" fillId="0" borderId="41" xfId="60" applyFont="1" applyFill="1" applyBorder="1" applyAlignment="1" applyProtection="1">
      <alignment horizontal="center" vertical="center" wrapText="1"/>
      <protection/>
    </xf>
    <xf numFmtId="180" fontId="23" fillId="0" borderId="24" xfId="43" applyNumberFormat="1" applyFont="1" applyBorder="1" applyAlignment="1">
      <alignment horizontal="center" vertical="center" wrapText="1"/>
      <protection/>
    </xf>
    <xf numFmtId="180" fontId="23" fillId="0" borderId="38" xfId="43" applyNumberFormat="1" applyFont="1" applyBorder="1" applyAlignment="1">
      <alignment horizontal="center" vertical="center" wrapText="1"/>
      <protection/>
    </xf>
    <xf numFmtId="170" fontId="40" fillId="0" borderId="0" xfId="60" applyFont="1" applyFill="1" applyBorder="1" applyAlignment="1" applyProtection="1">
      <alignment/>
      <protection/>
    </xf>
    <xf numFmtId="164" fontId="49" fillId="0" borderId="42" xfId="43" applyFont="1" applyBorder="1" applyAlignment="1">
      <alignment horizontal="center" vertical="center" wrapText="1"/>
      <protection/>
    </xf>
    <xf numFmtId="164" fontId="49" fillId="0" borderId="18" xfId="43" applyFont="1" applyBorder="1" applyAlignment="1">
      <alignment horizontal="center" vertical="center" wrapText="1"/>
      <protection/>
    </xf>
    <xf numFmtId="164" fontId="49" fillId="0" borderId="43" xfId="43" applyFont="1" applyBorder="1" applyAlignment="1">
      <alignment horizontal="center" vertical="center" wrapText="1"/>
      <protection/>
    </xf>
    <xf numFmtId="164" fontId="29" fillId="0" borderId="18" xfId="43" applyFont="1" applyBorder="1" applyAlignment="1">
      <alignment horizontal="center" vertical="center" wrapText="1"/>
      <protection/>
    </xf>
    <xf numFmtId="180" fontId="29" fillId="0" borderId="18" xfId="43" applyNumberFormat="1" applyFont="1" applyBorder="1" applyAlignment="1">
      <alignment horizontal="center" vertical="center" wrapText="1"/>
      <protection/>
    </xf>
    <xf numFmtId="164" fontId="49" fillId="0" borderId="27" xfId="43" applyFont="1" applyBorder="1" applyAlignment="1">
      <alignment horizontal="center" vertical="center" wrapText="1"/>
      <protection/>
    </xf>
    <xf numFmtId="164" fontId="50" fillId="0" borderId="44" xfId="43" applyFont="1" applyBorder="1" applyAlignment="1">
      <alignment horizontal="center" vertical="center" wrapText="1"/>
      <protection/>
    </xf>
    <xf numFmtId="164" fontId="51" fillId="0" borderId="18" xfId="43" applyFont="1" applyBorder="1" applyAlignment="1">
      <alignment horizontal="center" vertical="center" wrapText="1"/>
      <protection/>
    </xf>
    <xf numFmtId="180" fontId="23" fillId="0" borderId="18" xfId="43" applyNumberFormat="1" applyFont="1" applyBorder="1" applyAlignment="1">
      <alignment horizontal="center" vertical="center" wrapText="1"/>
      <protection/>
    </xf>
    <xf numFmtId="164" fontId="49" fillId="0" borderId="10" xfId="43" applyFont="1" applyBorder="1" applyAlignment="1">
      <alignment horizontal="center" vertical="center" wrapText="1"/>
      <protection/>
    </xf>
    <xf numFmtId="164" fontId="49" fillId="0" borderId="21" xfId="43" applyFont="1" applyBorder="1" applyAlignment="1">
      <alignment horizontal="center" vertical="center" wrapText="1"/>
      <protection/>
    </xf>
    <xf numFmtId="164" fontId="49" fillId="0" borderId="45" xfId="43" applyFont="1" applyBorder="1" applyAlignment="1">
      <alignment horizontal="center" vertical="center" wrapText="1"/>
      <protection/>
    </xf>
    <xf numFmtId="164" fontId="53" fillId="0" borderId="17" xfId="45" applyFont="1" applyBorder="1" applyAlignment="1">
      <alignment horizontal="center" vertical="top" wrapText="1"/>
      <protection/>
    </xf>
    <xf numFmtId="164" fontId="49" fillId="0" borderId="17" xfId="43" applyFont="1" applyBorder="1" applyAlignment="1">
      <alignment horizontal="center" vertical="center" wrapText="1"/>
      <protection/>
    </xf>
    <xf numFmtId="164" fontId="49" fillId="0" borderId="34" xfId="43" applyFont="1" applyBorder="1" applyAlignment="1">
      <alignment horizontal="center" vertical="center" wrapText="1"/>
      <protection/>
    </xf>
    <xf numFmtId="164" fontId="51" fillId="0" borderId="17" xfId="43" applyFont="1" applyBorder="1" applyAlignment="1">
      <alignment horizontal="center" vertical="center" wrapText="1"/>
      <protection/>
    </xf>
    <xf numFmtId="180" fontId="23" fillId="0" borderId="21" xfId="43" applyNumberFormat="1" applyFont="1" applyBorder="1" applyAlignment="1">
      <alignment horizontal="center" vertical="center" wrapText="1"/>
      <protection/>
    </xf>
    <xf numFmtId="180" fontId="23" fillId="0" borderId="17" xfId="43" applyNumberFormat="1" applyFont="1" applyBorder="1" applyAlignment="1">
      <alignment horizontal="center" vertical="center" wrapText="1"/>
      <protection/>
    </xf>
    <xf numFmtId="180" fontId="23" fillId="0" borderId="10" xfId="43" applyNumberFormat="1" applyFont="1" applyBorder="1" applyAlignment="1">
      <alignment horizontal="center" vertical="center" wrapText="1"/>
      <protection/>
    </xf>
    <xf numFmtId="180" fontId="23" fillId="0" borderId="45" xfId="43" applyNumberFormat="1" applyFont="1" applyBorder="1" applyAlignment="1">
      <alignment horizontal="center" vertical="center" wrapText="1"/>
      <protection/>
    </xf>
    <xf numFmtId="164" fontId="54" fillId="0" borderId="0" xfId="45" applyFont="1" applyBorder="1" applyAlignment="1">
      <alignment/>
      <protection/>
    </xf>
    <xf numFmtId="164" fontId="54" fillId="0" borderId="46" xfId="45" applyFont="1" applyBorder="1" applyAlignment="1">
      <alignment/>
      <protection/>
    </xf>
    <xf numFmtId="164" fontId="49" fillId="0" borderId="0" xfId="43" applyFont="1" applyBorder="1" applyAlignment="1">
      <alignment horizontal="center" vertical="center" wrapText="1"/>
      <protection/>
    </xf>
    <xf numFmtId="164" fontId="29" fillId="0" borderId="0" xfId="43" applyFont="1" applyBorder="1" applyAlignment="1">
      <alignment horizontal="center" vertical="center" wrapText="1"/>
      <protection/>
    </xf>
    <xf numFmtId="164" fontId="53" fillId="0" borderId="0" xfId="45" applyFont="1" applyBorder="1" applyAlignment="1">
      <alignment horizontal="center" vertical="top" wrapText="1"/>
      <protection/>
    </xf>
    <xf numFmtId="164" fontId="49" fillId="0" borderId="46" xfId="43" applyFont="1" applyBorder="1" applyAlignment="1">
      <alignment horizontal="center" vertical="center" wrapText="1"/>
      <protection/>
    </xf>
    <xf numFmtId="164" fontId="51" fillId="0" borderId="0" xfId="43" applyFont="1" applyBorder="1" applyAlignment="1">
      <alignment horizontal="center" vertical="center" wrapText="1"/>
      <protection/>
    </xf>
    <xf numFmtId="180" fontId="23" fillId="0" borderId="0" xfId="43" applyNumberFormat="1" applyFont="1" applyBorder="1" applyAlignment="1">
      <alignment horizontal="center" vertical="center" wrapText="1"/>
      <protection/>
    </xf>
    <xf numFmtId="164" fontId="23" fillId="0" borderId="0" xfId="43" applyFont="1" applyBorder="1" applyAlignment="1">
      <alignment horizontal="center" vertical="center" wrapText="1"/>
      <protection/>
    </xf>
    <xf numFmtId="164" fontId="26" fillId="0" borderId="0" xfId="43" applyFont="1" applyBorder="1" applyAlignment="1">
      <alignment horizontal="center" vertical="center" wrapText="1"/>
      <protection/>
    </xf>
    <xf numFmtId="164" fontId="26" fillId="0" borderId="0" xfId="43" applyFont="1" applyBorder="1">
      <alignment/>
      <protection/>
    </xf>
    <xf numFmtId="180" fontId="0" fillId="0" borderId="0" xfId="43" applyNumberFormat="1" applyFill="1" applyBorder="1" applyAlignment="1">
      <alignment vertical="center"/>
      <protection/>
    </xf>
    <xf numFmtId="164" fontId="29" fillId="0" borderId="46" xfId="0" applyNumberFormat="1" applyFont="1" applyBorder="1" applyAlignment="1">
      <alignment horizontal="center" vertical="center"/>
    </xf>
    <xf numFmtId="180" fontId="0" fillId="0" borderId="0" xfId="43" applyNumberFormat="1" applyBorder="1" applyAlignment="1">
      <alignment vertical="center"/>
      <protection/>
    </xf>
    <xf numFmtId="180" fontId="55" fillId="0" borderId="0" xfId="43" applyNumberFormat="1" applyFont="1" applyFill="1" applyBorder="1" applyAlignment="1">
      <alignment vertical="center"/>
      <protection/>
    </xf>
    <xf numFmtId="180" fontId="56" fillId="0" borderId="0" xfId="43" applyNumberFormat="1" applyFont="1" applyFill="1" applyBorder="1" applyAlignment="1">
      <alignment horizontal="left" vertical="center"/>
      <protection/>
    </xf>
    <xf numFmtId="185" fontId="56" fillId="0" borderId="46" xfId="43" applyNumberFormat="1" applyFont="1" applyFill="1" applyBorder="1" applyAlignment="1">
      <alignment horizontal="left" vertical="center"/>
      <protection/>
    </xf>
    <xf numFmtId="182" fontId="57" fillId="0" borderId="0" xfId="48" applyNumberFormat="1" applyFont="1" applyFill="1" applyBorder="1" applyAlignment="1" applyProtection="1">
      <alignment horizontal="right" vertical="center" wrapText="1"/>
      <protection/>
    </xf>
    <xf numFmtId="182" fontId="56" fillId="0" borderId="0" xfId="43" applyNumberFormat="1" applyFont="1" applyFill="1" applyBorder="1" applyAlignment="1" applyProtection="1">
      <alignment horizontal="right" vertical="center" wrapText="1"/>
      <protection/>
    </xf>
    <xf numFmtId="182" fontId="56" fillId="0" borderId="0" xfId="48" applyNumberFormat="1" applyFont="1" applyFill="1" applyBorder="1" applyAlignment="1" applyProtection="1">
      <alignment horizontal="right" vertical="center" wrapText="1"/>
      <protection/>
    </xf>
    <xf numFmtId="186" fontId="57" fillId="0" borderId="0" xfId="48" applyNumberFormat="1" applyFont="1" applyFill="1" applyBorder="1" applyAlignment="1" applyProtection="1">
      <alignment horizontal="right" vertical="center" wrapText="1"/>
      <protection/>
    </xf>
    <xf numFmtId="168" fontId="57" fillId="0" borderId="0" xfId="48" applyNumberFormat="1" applyFont="1" applyFill="1" applyBorder="1" applyAlignment="1" applyProtection="1">
      <alignment horizontal="right" vertical="center" wrapText="1"/>
      <protection/>
    </xf>
    <xf numFmtId="180" fontId="55" fillId="0" borderId="0" xfId="43" applyNumberFormat="1" applyFont="1" applyBorder="1" applyAlignment="1">
      <alignment vertical="center"/>
      <protection/>
    </xf>
    <xf numFmtId="180" fontId="57" fillId="0" borderId="0" xfId="43" applyNumberFormat="1" applyFont="1" applyFill="1" applyBorder="1" applyAlignment="1">
      <alignment horizontal="left" vertical="center"/>
      <protection/>
    </xf>
    <xf numFmtId="185" fontId="57" fillId="0" borderId="46" xfId="43" applyNumberFormat="1" applyFont="1" applyFill="1" applyBorder="1" applyAlignment="1">
      <alignment horizontal="left" vertical="center"/>
      <protection/>
    </xf>
    <xf numFmtId="180" fontId="0" fillId="0" borderId="10" xfId="43" applyNumberFormat="1" applyFill="1" applyBorder="1" applyAlignment="1">
      <alignment vertical="center"/>
      <protection/>
    </xf>
    <xf numFmtId="180" fontId="57" fillId="0" borderId="10" xfId="43" applyNumberFormat="1" applyFont="1" applyFill="1" applyBorder="1" applyAlignment="1">
      <alignment horizontal="left" vertical="center"/>
      <protection/>
    </xf>
    <xf numFmtId="185" fontId="57" fillId="0" borderId="47" xfId="43" applyNumberFormat="1" applyFont="1" applyFill="1" applyBorder="1" applyAlignment="1">
      <alignment horizontal="left" vertical="center"/>
      <protection/>
    </xf>
    <xf numFmtId="182" fontId="56" fillId="0" borderId="10" xfId="43" applyNumberFormat="1" applyFont="1" applyFill="1" applyBorder="1" applyAlignment="1" applyProtection="1">
      <alignment horizontal="right" vertical="center" wrapText="1"/>
      <protection/>
    </xf>
    <xf numFmtId="182" fontId="57" fillId="0" borderId="10" xfId="48" applyNumberFormat="1" applyFont="1" applyFill="1" applyBorder="1" applyAlignment="1" applyProtection="1">
      <alignment horizontal="right" vertical="center" wrapText="1"/>
      <protection/>
    </xf>
    <xf numFmtId="186" fontId="57" fillId="0" borderId="10" xfId="48" applyNumberFormat="1" applyFont="1" applyFill="1" applyBorder="1" applyAlignment="1" applyProtection="1">
      <alignment horizontal="right" vertical="center" wrapText="1"/>
      <protection/>
    </xf>
    <xf numFmtId="168" fontId="57" fillId="0" borderId="10" xfId="48" applyNumberFormat="1" applyFont="1" applyFill="1" applyBorder="1" applyAlignment="1" applyProtection="1">
      <alignment horizontal="right" vertical="center" wrapText="1"/>
      <protection/>
    </xf>
    <xf numFmtId="180" fontId="57" fillId="0" borderId="0" xfId="43" applyNumberFormat="1" applyFont="1" applyBorder="1" applyAlignment="1">
      <alignment/>
      <protection/>
    </xf>
    <xf numFmtId="180" fontId="58" fillId="0" borderId="0" xfId="43" applyNumberFormat="1" applyFont="1" applyBorder="1" applyAlignment="1">
      <alignment/>
      <protection/>
    </xf>
    <xf numFmtId="180" fontId="58" fillId="0" borderId="0" xfId="43" applyNumberFormat="1" applyFont="1" applyBorder="1">
      <alignment/>
      <protection/>
    </xf>
    <xf numFmtId="180" fontId="34" fillId="0" borderId="0" xfId="43" applyNumberFormat="1" applyFont="1" applyBorder="1">
      <alignment/>
      <protection/>
    </xf>
    <xf numFmtId="181" fontId="34" fillId="0" borderId="0" xfId="43" applyNumberFormat="1" applyFont="1" applyBorder="1">
      <alignment/>
      <protection/>
    </xf>
    <xf numFmtId="180" fontId="47" fillId="0" borderId="0" xfId="43" applyNumberFormat="1" applyFont="1" applyBorder="1">
      <alignment/>
      <protection/>
    </xf>
    <xf numFmtId="180" fontId="26" fillId="0" borderId="0" xfId="43" applyNumberFormat="1" applyFont="1" applyBorder="1">
      <alignment/>
      <protection/>
    </xf>
    <xf numFmtId="181" fontId="26" fillId="0" borderId="0" xfId="43" applyNumberFormat="1" applyFont="1" applyBorder="1">
      <alignment/>
      <protection/>
    </xf>
    <xf numFmtId="164" fontId="0" fillId="0" borderId="0" xfId="43" applyBorder="1">
      <alignment/>
      <protection/>
    </xf>
    <xf numFmtId="181" fontId="23" fillId="0" borderId="0" xfId="0" applyNumberFormat="1" applyFont="1" applyBorder="1" applyAlignment="1">
      <alignment vertical="center"/>
    </xf>
    <xf numFmtId="181" fontId="23" fillId="0" borderId="0" xfId="0" applyNumberFormat="1" applyFont="1" applyAlignment="1">
      <alignment horizontal="center" vertical="center"/>
    </xf>
    <xf numFmtId="181" fontId="23" fillId="0" borderId="0" xfId="0" applyNumberFormat="1" applyFont="1" applyFill="1" applyAlignment="1">
      <alignment vertical="center"/>
    </xf>
    <xf numFmtId="181" fontId="23" fillId="0" borderId="0" xfId="0" applyNumberFormat="1" applyFont="1" applyBorder="1" applyAlignment="1">
      <alignment horizontal="right" vertical="center"/>
    </xf>
    <xf numFmtId="181" fontId="25" fillId="0" borderId="0" xfId="0" applyNumberFormat="1" applyFont="1" applyBorder="1" applyAlignment="1">
      <alignment vertical="center"/>
    </xf>
    <xf numFmtId="181" fontId="25" fillId="0" borderId="0" xfId="0" applyNumberFormat="1" applyFont="1" applyBorder="1" applyAlignment="1">
      <alignment horizontal="center" vertical="center"/>
    </xf>
    <xf numFmtId="181" fontId="25" fillId="0" borderId="0" xfId="0" applyNumberFormat="1" applyFont="1" applyAlignment="1">
      <alignment horizontal="center" vertical="center"/>
    </xf>
    <xf numFmtId="181" fontId="25" fillId="0" borderId="0" xfId="0" applyNumberFormat="1" applyFont="1" applyAlignment="1">
      <alignment vertical="center"/>
    </xf>
    <xf numFmtId="181" fontId="23" fillId="0" borderId="10" xfId="0" applyNumberFormat="1" applyFont="1" applyBorder="1" applyAlignment="1">
      <alignment vertical="center"/>
    </xf>
    <xf numFmtId="181" fontId="23" fillId="0" borderId="10" xfId="0" applyNumberFormat="1" applyFont="1" applyBorder="1" applyAlignment="1">
      <alignment horizontal="center" vertical="center"/>
    </xf>
    <xf numFmtId="181" fontId="23" fillId="0" borderId="10" xfId="0" applyNumberFormat="1" applyFont="1" applyBorder="1" applyAlignment="1">
      <alignment horizontal="right" vertical="center"/>
    </xf>
    <xf numFmtId="181" fontId="23" fillId="0" borderId="10" xfId="0" applyNumberFormat="1" applyFont="1" applyFill="1" applyBorder="1" applyAlignment="1">
      <alignment vertical="center"/>
    </xf>
    <xf numFmtId="181" fontId="24" fillId="0" borderId="10" xfId="0" applyNumberFormat="1" applyFont="1" applyBorder="1" applyAlignment="1">
      <alignment horizontal="right" vertical="center"/>
    </xf>
    <xf numFmtId="181" fontId="23" fillId="0" borderId="16" xfId="0" applyNumberFormat="1" applyFont="1" applyBorder="1" applyAlignment="1">
      <alignment horizontal="center" vertical="center"/>
    </xf>
    <xf numFmtId="181" fontId="23" fillId="0" borderId="25" xfId="0" applyNumberFormat="1" applyFont="1" applyBorder="1" applyAlignment="1">
      <alignment horizontal="center" vertical="center"/>
    </xf>
    <xf numFmtId="181" fontId="23" fillId="0" borderId="11" xfId="0" applyNumberFormat="1" applyFont="1" applyBorder="1" applyAlignment="1">
      <alignment horizontal="center" vertical="center"/>
    </xf>
    <xf numFmtId="181" fontId="23" fillId="0" borderId="25" xfId="0" applyNumberFormat="1" applyFont="1" applyFill="1" applyBorder="1" applyAlignment="1">
      <alignment horizontal="center" vertical="center"/>
    </xf>
    <xf numFmtId="181" fontId="23" fillId="0" borderId="0" xfId="0" applyNumberFormat="1" applyFont="1" applyBorder="1" applyAlignment="1">
      <alignment horizontal="center" vertical="center" wrapText="1"/>
    </xf>
    <xf numFmtId="181" fontId="24" fillId="0" borderId="17" xfId="0" applyNumberFormat="1" applyFont="1" applyBorder="1" applyAlignment="1">
      <alignment horizontal="center" vertical="center"/>
    </xf>
    <xf numFmtId="181" fontId="24" fillId="0" borderId="17" xfId="0" applyNumberFormat="1" applyFont="1" applyBorder="1" applyAlignment="1">
      <alignment horizontal="center" vertical="center" wrapText="1"/>
    </xf>
    <xf numFmtId="181" fontId="24" fillId="0" borderId="17" xfId="0" applyNumberFormat="1" applyFont="1" applyFill="1" applyBorder="1" applyAlignment="1">
      <alignment horizontal="center" vertical="center" wrapText="1"/>
    </xf>
    <xf numFmtId="181" fontId="24" fillId="0" borderId="34" xfId="0" applyNumberFormat="1" applyFont="1" applyFill="1" applyBorder="1" applyAlignment="1">
      <alignment horizontal="center" vertical="center" wrapText="1"/>
    </xf>
    <xf numFmtId="181" fontId="59" fillId="0" borderId="0" xfId="0" applyNumberFormat="1" applyFont="1" applyBorder="1" applyAlignment="1">
      <alignment horizontal="center" vertical="center"/>
    </xf>
    <xf numFmtId="181" fontId="59" fillId="0" borderId="35" xfId="0" applyNumberFormat="1" applyFont="1" applyBorder="1" applyAlignment="1">
      <alignment horizontal="center" vertical="center"/>
    </xf>
    <xf numFmtId="181" fontId="59" fillId="0" borderId="0" xfId="0" applyNumberFormat="1" applyFont="1" applyBorder="1" applyAlignment="1">
      <alignment horizontal="center" vertical="center" wrapText="1"/>
    </xf>
    <xf numFmtId="181" fontId="59" fillId="0" borderId="0" xfId="0" applyNumberFormat="1" applyFont="1" applyFill="1" applyBorder="1" applyAlignment="1">
      <alignment horizontal="center" vertical="center" wrapText="1"/>
    </xf>
    <xf numFmtId="181" fontId="24" fillId="0" borderId="0" xfId="0" applyNumberFormat="1" applyFont="1" applyBorder="1" applyAlignment="1">
      <alignment horizontal="center" vertical="center"/>
    </xf>
    <xf numFmtId="181" fontId="23" fillId="0" borderId="35" xfId="0" applyNumberFormat="1" applyFont="1" applyBorder="1" applyAlignment="1">
      <alignment horizontal="center" vertical="center"/>
    </xf>
    <xf numFmtId="181" fontId="24" fillId="0" borderId="16" xfId="0" applyNumberFormat="1" applyFont="1" applyBorder="1" applyAlignment="1">
      <alignment horizontal="center" vertical="center"/>
    </xf>
    <xf numFmtId="187" fontId="27" fillId="0" borderId="0" xfId="0" applyNumberFormat="1" applyFont="1" applyBorder="1" applyAlignment="1">
      <alignment horizontal="center" vertical="center"/>
    </xf>
    <xf numFmtId="167" fontId="27" fillId="0" borderId="0" xfId="15" applyFont="1" applyFill="1" applyBorder="1" applyAlignment="1" applyProtection="1">
      <alignment horizontal="center" vertical="center"/>
      <protection/>
    </xf>
    <xf numFmtId="181" fontId="23" fillId="0" borderId="0" xfId="0" applyNumberFormat="1" applyFont="1" applyBorder="1" applyAlignment="1">
      <alignment horizontal="center" vertical="center"/>
    </xf>
    <xf numFmtId="164" fontId="27" fillId="0" borderId="0" xfId="15" applyNumberFormat="1" applyFont="1" applyFill="1" applyBorder="1" applyAlignment="1" applyProtection="1">
      <alignment horizontal="center" vertical="center"/>
      <protection/>
    </xf>
    <xf numFmtId="172" fontId="28" fillId="0" borderId="16" xfId="0" applyNumberFormat="1" applyFont="1" applyBorder="1" applyAlignment="1">
      <alignment vertical="center"/>
    </xf>
    <xf numFmtId="187" fontId="29" fillId="0" borderId="0" xfId="0" applyNumberFormat="1" applyFont="1" applyBorder="1" applyAlignment="1">
      <alignment horizontal="center" vertical="center"/>
    </xf>
    <xf numFmtId="187" fontId="29" fillId="0" borderId="0" xfId="0" applyNumberFormat="1" applyFont="1" applyFill="1" applyBorder="1" applyAlignment="1">
      <alignment horizontal="center" vertical="center"/>
    </xf>
    <xf numFmtId="181" fontId="23" fillId="0" borderId="16" xfId="0" applyNumberFormat="1" applyFont="1" applyBorder="1" applyAlignment="1">
      <alignment vertical="center"/>
    </xf>
    <xf numFmtId="181" fontId="23" fillId="0" borderId="35" xfId="0" applyNumberFormat="1" applyFont="1" applyFill="1" applyBorder="1" applyAlignment="1">
      <alignment horizontal="center" vertical="center"/>
    </xf>
    <xf numFmtId="181" fontId="24" fillId="0" borderId="16" xfId="0" applyNumberFormat="1" applyFont="1" applyFill="1" applyBorder="1" applyAlignment="1">
      <alignment horizontal="center" vertical="center"/>
    </xf>
    <xf numFmtId="187" fontId="27" fillId="0" borderId="0" xfId="0" applyNumberFormat="1" applyFont="1" applyFill="1" applyBorder="1" applyAlignment="1">
      <alignment horizontal="center" vertical="center"/>
    </xf>
    <xf numFmtId="181" fontId="23" fillId="0" borderId="0" xfId="0" applyNumberFormat="1" applyFont="1" applyFill="1" applyBorder="1" applyAlignment="1">
      <alignment vertical="center"/>
    </xf>
    <xf numFmtId="164" fontId="26" fillId="0" borderId="10" xfId="0" applyFont="1" applyBorder="1" applyAlignment="1">
      <alignment/>
    </xf>
    <xf numFmtId="172" fontId="28" fillId="0" borderId="0" xfId="0" applyNumberFormat="1" applyFont="1" applyAlignment="1">
      <alignment vertical="center"/>
    </xf>
    <xf numFmtId="181" fontId="24" fillId="0" borderId="0" xfId="0" applyNumberFormat="1" applyFont="1" applyFill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  <xf numFmtId="181" fontId="23" fillId="0" borderId="0" xfId="0" applyNumberFormat="1" applyFont="1" applyFill="1" applyBorder="1" applyAlignment="1">
      <alignment horizontal="center" vertical="center"/>
    </xf>
    <xf numFmtId="181" fontId="23" fillId="0" borderId="16" xfId="0" applyNumberFormat="1" applyFont="1" applyFill="1" applyBorder="1" applyAlignment="1">
      <alignment horizontal="center" vertical="center"/>
    </xf>
    <xf numFmtId="188" fontId="27" fillId="0" borderId="0" xfId="15" applyNumberFormat="1" applyFont="1" applyFill="1" applyBorder="1" applyAlignment="1" applyProtection="1">
      <alignment horizontal="center" vertical="center"/>
      <protection/>
    </xf>
    <xf numFmtId="164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81" fontId="23" fillId="0" borderId="21" xfId="0" applyNumberFormat="1" applyFont="1" applyBorder="1" applyAlignment="1">
      <alignment horizontal="center" vertical="center"/>
    </xf>
    <xf numFmtId="181" fontId="23" fillId="0" borderId="34" xfId="0" applyNumberFormat="1" applyFont="1" applyBorder="1" applyAlignment="1">
      <alignment horizontal="center" vertical="center"/>
    </xf>
    <xf numFmtId="187" fontId="27" fillId="0" borderId="10" xfId="0" applyNumberFormat="1" applyFont="1" applyBorder="1" applyAlignment="1">
      <alignment horizontal="center" vertical="center"/>
    </xf>
    <xf numFmtId="187" fontId="27" fillId="0" borderId="10" xfId="0" applyNumberFormat="1" applyFont="1" applyFill="1" applyBorder="1" applyAlignment="1">
      <alignment horizontal="center" vertical="center"/>
    </xf>
    <xf numFmtId="182" fontId="23" fillId="0" borderId="0" xfId="0" applyNumberFormat="1" applyFont="1" applyBorder="1" applyAlignment="1">
      <alignment vertical="center"/>
    </xf>
    <xf numFmtId="182" fontId="23" fillId="0" borderId="0" xfId="0" applyNumberFormat="1" applyFont="1" applyAlignment="1">
      <alignment vertical="center"/>
    </xf>
    <xf numFmtId="182" fontId="26" fillId="0" borderId="0" xfId="0" applyNumberFormat="1" applyFont="1" applyAlignment="1">
      <alignment vertical="center"/>
    </xf>
    <xf numFmtId="182" fontId="26" fillId="0" borderId="0" xfId="16" applyNumberFormat="1" applyFont="1" applyFill="1" applyBorder="1" applyAlignment="1" applyProtection="1">
      <alignment vertical="center"/>
      <protection/>
    </xf>
    <xf numFmtId="182" fontId="26" fillId="0" borderId="0" xfId="0" applyNumberFormat="1" applyFont="1" applyBorder="1" applyAlignment="1">
      <alignment vertical="center"/>
    </xf>
    <xf numFmtId="182" fontId="26" fillId="0" borderId="0" xfId="0" applyNumberFormat="1" applyFont="1" applyFill="1" applyAlignment="1">
      <alignment vertical="center"/>
    </xf>
    <xf numFmtId="182" fontId="23" fillId="0" borderId="0" xfId="0" applyNumberFormat="1" applyFont="1" applyBorder="1" applyAlignment="1">
      <alignment horizontal="left" vertical="center"/>
    </xf>
    <xf numFmtId="182" fontId="23" fillId="0" borderId="0" xfId="16" applyNumberFormat="1" applyFont="1" applyFill="1" applyBorder="1" applyAlignment="1" applyProtection="1">
      <alignment vertical="center"/>
      <protection/>
    </xf>
    <xf numFmtId="182" fontId="23" fillId="0" borderId="0" xfId="0" applyNumberFormat="1" applyFont="1" applyBorder="1" applyAlignment="1">
      <alignment horizontal="right" vertical="center"/>
    </xf>
    <xf numFmtId="182" fontId="23" fillId="0" borderId="0" xfId="0" applyNumberFormat="1" applyFont="1" applyFill="1" applyAlignment="1">
      <alignment vertical="center"/>
    </xf>
    <xf numFmtId="182" fontId="25" fillId="0" borderId="0" xfId="0" applyNumberFormat="1" applyFont="1" applyBorder="1" applyAlignment="1">
      <alignment vertical="center"/>
    </xf>
    <xf numFmtId="182" fontId="25" fillId="0" borderId="0" xfId="0" applyNumberFormat="1" applyFont="1" applyBorder="1" applyAlignment="1">
      <alignment horizontal="center" vertical="center"/>
    </xf>
    <xf numFmtId="182" fontId="25" fillId="0" borderId="0" xfId="0" applyNumberFormat="1" applyFont="1" applyFill="1" applyBorder="1" applyAlignment="1">
      <alignment horizontal="center" vertical="center" shrinkToFit="1"/>
    </xf>
    <xf numFmtId="182" fontId="25" fillId="0" borderId="0" xfId="0" applyNumberFormat="1" applyFont="1" applyAlignment="1">
      <alignment vertical="center"/>
    </xf>
    <xf numFmtId="182" fontId="23" fillId="0" borderId="0" xfId="0" applyNumberFormat="1" applyFont="1" applyAlignment="1">
      <alignment horizontal="center" vertical="center"/>
    </xf>
    <xf numFmtId="182" fontId="24" fillId="0" borderId="0" xfId="0" applyNumberFormat="1" applyFont="1" applyBorder="1" applyAlignment="1">
      <alignment horizontal="right" vertical="center"/>
    </xf>
    <xf numFmtId="182" fontId="23" fillId="0" borderId="11" xfId="0" applyNumberFormat="1" applyFont="1" applyBorder="1" applyAlignment="1">
      <alignment horizontal="center" vertical="center"/>
    </xf>
    <xf numFmtId="182" fontId="23" fillId="0" borderId="25" xfId="0" applyNumberFormat="1" applyFont="1" applyBorder="1" applyAlignment="1">
      <alignment horizontal="center" vertical="center"/>
    </xf>
    <xf numFmtId="182" fontId="23" fillId="0" borderId="40" xfId="0" applyNumberFormat="1" applyFont="1" applyBorder="1" applyAlignment="1">
      <alignment horizontal="center" vertical="center"/>
    </xf>
    <xf numFmtId="182" fontId="23" fillId="0" borderId="15" xfId="0" applyNumberFormat="1" applyFont="1" applyBorder="1" applyAlignment="1">
      <alignment horizontal="center" vertical="center"/>
    </xf>
    <xf numFmtId="182" fontId="23" fillId="0" borderId="27" xfId="0" applyNumberFormat="1" applyFont="1" applyBorder="1" applyAlignment="1">
      <alignment horizontal="center" vertical="center"/>
    </xf>
    <xf numFmtId="182" fontId="34" fillId="0" borderId="27" xfId="16" applyNumberFormat="1" applyFont="1" applyFill="1" applyBorder="1" applyAlignment="1" applyProtection="1">
      <alignment horizontal="center" vertical="center"/>
      <protection/>
    </xf>
    <xf numFmtId="182" fontId="34" fillId="0" borderId="28" xfId="0" applyNumberFormat="1" applyFont="1" applyBorder="1" applyAlignment="1">
      <alignment vertical="center"/>
    </xf>
    <xf numFmtId="182" fontId="23" fillId="0" borderId="27" xfId="0" applyNumberFormat="1" applyFont="1" applyFill="1" applyBorder="1" applyAlignment="1">
      <alignment horizontal="center" vertical="center"/>
    </xf>
    <xf numFmtId="182" fontId="23" fillId="0" borderId="27" xfId="0" applyNumberFormat="1" applyFont="1" applyBorder="1" applyAlignment="1">
      <alignment horizontal="center" vertical="center" wrapText="1"/>
    </xf>
    <xf numFmtId="182" fontId="23" fillId="0" borderId="0" xfId="0" applyNumberFormat="1" applyFont="1" applyBorder="1" applyAlignment="1">
      <alignment horizontal="center" vertical="center"/>
    </xf>
    <xf numFmtId="182" fontId="24" fillId="0" borderId="31" xfId="16" applyNumberFormat="1" applyFont="1" applyFill="1" applyBorder="1" applyAlignment="1" applyProtection="1">
      <alignment horizontal="center" vertical="center"/>
      <protection/>
    </xf>
    <xf numFmtId="182" fontId="34" fillId="0" borderId="28" xfId="0" applyNumberFormat="1" applyFont="1" applyBorder="1" applyAlignment="1">
      <alignment horizontal="center" vertical="center"/>
    </xf>
    <xf numFmtId="182" fontId="34" fillId="0" borderId="43" xfId="0" applyNumberFormat="1" applyFont="1" applyBorder="1" applyAlignment="1">
      <alignment horizontal="center" vertical="center"/>
    </xf>
    <xf numFmtId="182" fontId="46" fillId="0" borderId="20" xfId="0" applyNumberFormat="1" applyFont="1" applyBorder="1" applyAlignment="1">
      <alignment vertical="center" wrapText="1"/>
    </xf>
    <xf numFmtId="182" fontId="24" fillId="0" borderId="31" xfId="0" applyNumberFormat="1" applyFont="1" applyFill="1" applyBorder="1" applyAlignment="1">
      <alignment horizontal="center" vertical="center"/>
    </xf>
    <xf numFmtId="182" fontId="24" fillId="0" borderId="31" xfId="0" applyNumberFormat="1" applyFont="1" applyBorder="1" applyAlignment="1">
      <alignment horizontal="center" vertical="center" wrapText="1"/>
    </xf>
    <xf numFmtId="182" fontId="24" fillId="0" borderId="31" xfId="0" applyNumberFormat="1" applyFont="1" applyBorder="1" applyAlignment="1">
      <alignment horizontal="center" vertical="center"/>
    </xf>
    <xf numFmtId="182" fontId="24" fillId="0" borderId="21" xfId="0" applyNumberFormat="1" applyFont="1" applyBorder="1" applyAlignment="1">
      <alignment horizontal="center" vertical="center"/>
    </xf>
    <xf numFmtId="182" fontId="24" fillId="0" borderId="17" xfId="0" applyNumberFormat="1" applyFont="1" applyBorder="1" applyAlignment="1">
      <alignment horizontal="center" vertical="center"/>
    </xf>
    <xf numFmtId="182" fontId="24" fillId="0" borderId="17" xfId="0" applyNumberFormat="1" applyFont="1" applyBorder="1" applyAlignment="1">
      <alignment horizontal="center" vertical="center" wrapText="1"/>
    </xf>
    <xf numFmtId="182" fontId="34" fillId="0" borderId="16" xfId="16" applyNumberFormat="1" applyFont="1" applyFill="1" applyBorder="1" applyAlignment="1" applyProtection="1">
      <alignment horizontal="center" vertical="center"/>
      <protection/>
    </xf>
    <xf numFmtId="182" fontId="34" fillId="0" borderId="0" xfId="16" applyNumberFormat="1" applyFont="1" applyFill="1" applyBorder="1" applyAlignment="1" applyProtection="1">
      <alignment horizontal="center" vertical="center"/>
      <protection/>
    </xf>
    <xf numFmtId="182" fontId="34" fillId="0" borderId="28" xfId="0" applyNumberFormat="1" applyFont="1" applyBorder="1" applyAlignment="1">
      <alignment horizontal="center" vertical="center" wrapText="1"/>
    </xf>
    <xf numFmtId="182" fontId="34" fillId="0" borderId="32" xfId="0" applyNumberFormat="1" applyFont="1" applyBorder="1" applyAlignment="1">
      <alignment horizontal="center" vertical="center" wrapText="1"/>
    </xf>
    <xf numFmtId="182" fontId="23" fillId="0" borderId="17" xfId="0" applyNumberFormat="1" applyFont="1" applyBorder="1" applyAlignment="1">
      <alignment horizontal="center" vertical="center" wrapText="1"/>
    </xf>
    <xf numFmtId="182" fontId="24" fillId="0" borderId="34" xfId="0" applyNumberFormat="1" applyFont="1" applyBorder="1" applyAlignment="1">
      <alignment horizontal="center" vertical="center"/>
    </xf>
    <xf numFmtId="182" fontId="46" fillId="0" borderId="21" xfId="16" applyNumberFormat="1" applyFont="1" applyFill="1" applyBorder="1" applyAlignment="1" applyProtection="1">
      <alignment horizontal="center" vertical="center" shrinkToFit="1"/>
      <protection/>
    </xf>
    <xf numFmtId="182" fontId="53" fillId="0" borderId="21" xfId="16" applyNumberFormat="1" applyFont="1" applyFill="1" applyBorder="1" applyAlignment="1" applyProtection="1">
      <alignment horizontal="center" vertical="center" wrapText="1" shrinkToFit="1"/>
      <protection/>
    </xf>
    <xf numFmtId="182" fontId="53" fillId="0" borderId="18" xfId="16" applyNumberFormat="1" applyFont="1" applyFill="1" applyBorder="1" applyAlignment="1" applyProtection="1">
      <alignment horizontal="center" vertical="center" wrapText="1" shrinkToFit="1"/>
      <protection/>
    </xf>
    <xf numFmtId="182" fontId="53" fillId="0" borderId="48" xfId="16" applyNumberFormat="1" applyFont="1" applyFill="1" applyBorder="1" applyAlignment="1" applyProtection="1">
      <alignment horizontal="center" vertical="center" wrapText="1" shrinkToFit="1"/>
      <protection/>
    </xf>
    <xf numFmtId="182" fontId="23" fillId="0" borderId="15" xfId="0" applyNumberFormat="1" applyFont="1" applyBorder="1" applyAlignment="1">
      <alignment vertical="center"/>
    </xf>
    <xf numFmtId="182" fontId="23" fillId="0" borderId="11" xfId="0" applyNumberFormat="1" applyFont="1" applyBorder="1" applyAlignment="1">
      <alignment vertical="center"/>
    </xf>
    <xf numFmtId="182" fontId="23" fillId="0" borderId="26" xfId="0" applyNumberFormat="1" applyFont="1" applyBorder="1" applyAlignment="1">
      <alignment vertical="center"/>
    </xf>
    <xf numFmtId="182" fontId="23" fillId="0" borderId="0" xfId="16" applyNumberFormat="1" applyFont="1" applyFill="1" applyBorder="1" applyAlignment="1" applyProtection="1">
      <alignment horizontal="center" vertical="center"/>
      <protection/>
    </xf>
    <xf numFmtId="182" fontId="23" fillId="0" borderId="0" xfId="0" applyNumberFormat="1" applyFont="1" applyFill="1" applyBorder="1" applyAlignment="1">
      <alignment horizontal="center" vertical="center"/>
    </xf>
    <xf numFmtId="182" fontId="34" fillId="0" borderId="0" xfId="0" applyNumberFormat="1" applyFont="1" applyBorder="1" applyAlignment="1">
      <alignment horizontal="center" vertical="center"/>
    </xf>
    <xf numFmtId="182" fontId="23" fillId="0" borderId="35" xfId="16" applyNumberFormat="1" applyFont="1" applyFill="1" applyBorder="1" applyAlignment="1" applyProtection="1">
      <alignment horizontal="center" vertical="center"/>
      <protection/>
    </xf>
    <xf numFmtId="182" fontId="24" fillId="0" borderId="16" xfId="16" applyNumberFormat="1" applyFont="1" applyFill="1" applyBorder="1" applyAlignment="1" applyProtection="1">
      <alignment horizontal="center" vertical="center"/>
      <protection/>
    </xf>
    <xf numFmtId="182" fontId="27" fillId="0" borderId="0" xfId="16" applyNumberFormat="1" applyFont="1" applyFill="1" applyBorder="1" applyAlignment="1" applyProtection="1">
      <alignment horizontal="center" vertical="center" shrinkToFit="1"/>
      <protection/>
    </xf>
    <xf numFmtId="182" fontId="27" fillId="0" borderId="0" xfId="16" applyNumberFormat="1" applyFont="1" applyFill="1" applyBorder="1" applyAlignment="1" applyProtection="1">
      <alignment horizontal="center" vertical="center"/>
      <protection/>
    </xf>
    <xf numFmtId="182" fontId="23" fillId="0" borderId="35" xfId="0" applyNumberFormat="1" applyFont="1" applyBorder="1" applyAlignment="1">
      <alignment horizontal="center" vertical="center"/>
    </xf>
    <xf numFmtId="182" fontId="24" fillId="0" borderId="16" xfId="0" applyNumberFormat="1" applyFont="1" applyBorder="1" applyAlignment="1">
      <alignment horizontal="center" vertical="center"/>
    </xf>
    <xf numFmtId="182" fontId="29" fillId="0" borderId="11" xfId="0" applyNumberFormat="1" applyFont="1" applyBorder="1" applyAlignment="1">
      <alignment horizontal="center" vertical="center"/>
    </xf>
    <xf numFmtId="182" fontId="29" fillId="0" borderId="25" xfId="0" applyNumberFormat="1" applyFont="1" applyBorder="1" applyAlignment="1">
      <alignment horizontal="center" vertical="center"/>
    </xf>
    <xf numFmtId="182" fontId="26" fillId="0" borderId="40" xfId="0" applyNumberFormat="1" applyFont="1" applyBorder="1" applyAlignment="1">
      <alignment horizontal="center" vertical="center"/>
    </xf>
    <xf numFmtId="182" fontId="29" fillId="0" borderId="27" xfId="0" applyNumberFormat="1" applyFont="1" applyBorder="1" applyAlignment="1">
      <alignment horizontal="center" vertical="center"/>
    </xf>
    <xf numFmtId="182" fontId="29" fillId="0" borderId="27" xfId="16" applyNumberFormat="1" applyFont="1" applyFill="1" applyBorder="1" applyAlignment="1" applyProtection="1">
      <alignment horizontal="center" vertical="center"/>
      <protection/>
    </xf>
    <xf numFmtId="182" fontId="34" fillId="0" borderId="27" xfId="16" applyNumberFormat="1" applyFont="1" applyFill="1" applyBorder="1" applyAlignment="1" applyProtection="1">
      <alignment horizontal="center" vertical="center" wrapText="1"/>
      <protection/>
    </xf>
    <xf numFmtId="182" fontId="29" fillId="0" borderId="28" xfId="0" applyNumberFormat="1" applyFont="1" applyBorder="1" applyAlignment="1">
      <alignment vertical="center"/>
    </xf>
    <xf numFmtId="182" fontId="29" fillId="0" borderId="27" xfId="0" applyNumberFormat="1" applyFont="1" applyFill="1" applyBorder="1" applyAlignment="1">
      <alignment horizontal="center" vertical="center"/>
    </xf>
    <xf numFmtId="182" fontId="29" fillId="0" borderId="27" xfId="0" applyNumberFormat="1" applyFont="1" applyBorder="1" applyAlignment="1">
      <alignment horizontal="center" vertical="center" wrapText="1"/>
    </xf>
    <xf numFmtId="182" fontId="29" fillId="0" borderId="0" xfId="0" applyNumberFormat="1" applyFont="1" applyBorder="1" applyAlignment="1">
      <alignment horizontal="center" vertical="center"/>
    </xf>
    <xf numFmtId="182" fontId="53" fillId="0" borderId="29" xfId="0" applyNumberFormat="1" applyFont="1" applyBorder="1" applyAlignment="1">
      <alignment horizontal="center" vertical="center"/>
    </xf>
    <xf numFmtId="182" fontId="60" fillId="0" borderId="31" xfId="16" applyNumberFormat="1" applyFont="1" applyFill="1" applyBorder="1" applyAlignment="1" applyProtection="1">
      <alignment horizontal="center" vertical="center"/>
      <protection/>
    </xf>
    <xf numFmtId="182" fontId="29" fillId="0" borderId="28" xfId="0" applyNumberFormat="1" applyFont="1" applyBorder="1" applyAlignment="1">
      <alignment horizontal="center" vertical="center"/>
    </xf>
    <xf numFmtId="182" fontId="29" fillId="0" borderId="43" xfId="0" applyNumberFormat="1" applyFont="1" applyBorder="1" applyAlignment="1">
      <alignment horizontal="center" vertical="center"/>
    </xf>
    <xf numFmtId="182" fontId="60" fillId="0" borderId="20" xfId="0" applyNumberFormat="1" applyFont="1" applyBorder="1" applyAlignment="1">
      <alignment vertical="center" wrapText="1"/>
    </xf>
    <xf numFmtId="182" fontId="60" fillId="0" borderId="31" xfId="0" applyNumberFormat="1" applyFont="1" applyFill="1" applyBorder="1" applyAlignment="1">
      <alignment horizontal="center" vertical="center"/>
    </xf>
    <xf numFmtId="182" fontId="60" fillId="0" borderId="31" xfId="0" applyNumberFormat="1" applyFont="1" applyBorder="1" applyAlignment="1">
      <alignment horizontal="center" vertical="center" wrapText="1"/>
    </xf>
    <xf numFmtId="182" fontId="60" fillId="0" borderId="31" xfId="0" applyNumberFormat="1" applyFont="1" applyBorder="1" applyAlignment="1">
      <alignment horizontal="center" vertical="center"/>
    </xf>
    <xf numFmtId="182" fontId="31" fillId="0" borderId="21" xfId="0" applyNumberFormat="1" applyFont="1" applyBorder="1" applyAlignment="1">
      <alignment horizontal="center" vertical="center"/>
    </xf>
    <xf numFmtId="182" fontId="31" fillId="0" borderId="17" xfId="0" applyNumberFormat="1" applyFont="1" applyBorder="1" applyAlignment="1">
      <alignment horizontal="center" vertical="center"/>
    </xf>
    <xf numFmtId="182" fontId="29" fillId="0" borderId="30" xfId="0" applyNumberFormat="1" applyFont="1" applyBorder="1" applyAlignment="1">
      <alignment horizontal="center" vertical="center"/>
    </xf>
    <xf numFmtId="182" fontId="29" fillId="0" borderId="16" xfId="16" applyNumberFormat="1" applyFont="1" applyFill="1" applyBorder="1" applyAlignment="1" applyProtection="1">
      <alignment horizontal="center" vertical="center"/>
      <protection/>
    </xf>
    <xf numFmtId="182" fontId="29" fillId="0" borderId="0" xfId="16" applyNumberFormat="1" applyFont="1" applyFill="1" applyBorder="1" applyAlignment="1" applyProtection="1">
      <alignment horizontal="center" vertical="center"/>
      <protection/>
    </xf>
    <xf numFmtId="182" fontId="53" fillId="0" borderId="28" xfId="0" applyNumberFormat="1" applyFont="1" applyBorder="1" applyAlignment="1">
      <alignment horizontal="center" vertical="center" wrapText="1"/>
    </xf>
    <xf numFmtId="182" fontId="53" fillId="0" borderId="32" xfId="0" applyNumberFormat="1" applyFont="1" applyBorder="1" applyAlignment="1">
      <alignment horizontal="center" vertical="center" wrapText="1"/>
    </xf>
    <xf numFmtId="182" fontId="53" fillId="0" borderId="17" xfId="0" applyNumberFormat="1" applyFont="1" applyBorder="1" applyAlignment="1">
      <alignment horizontal="center" vertical="center" wrapText="1"/>
    </xf>
    <xf numFmtId="182" fontId="60" fillId="0" borderId="34" xfId="0" applyNumberFormat="1" applyFont="1" applyBorder="1" applyAlignment="1">
      <alignment horizontal="center" vertical="center"/>
    </xf>
    <xf numFmtId="182" fontId="60" fillId="0" borderId="21" xfId="0" applyNumberFormat="1" applyFont="1" applyBorder="1" applyAlignment="1">
      <alignment horizontal="center" vertical="center"/>
    </xf>
    <xf numFmtId="182" fontId="60" fillId="0" borderId="21" xfId="16" applyNumberFormat="1" applyFont="1" applyFill="1" applyBorder="1" applyAlignment="1" applyProtection="1">
      <alignment horizontal="center" vertical="center" shrinkToFit="1"/>
      <protection/>
    </xf>
    <xf numFmtId="182" fontId="35" fillId="0" borderId="21" xfId="16" applyNumberFormat="1" applyFont="1" applyFill="1" applyBorder="1" applyAlignment="1" applyProtection="1">
      <alignment horizontal="center" vertical="center" wrapText="1" shrinkToFit="1"/>
      <protection/>
    </xf>
    <xf numFmtId="182" fontId="35" fillId="0" borderId="18" xfId="16" applyNumberFormat="1" applyFont="1" applyFill="1" applyBorder="1" applyAlignment="1" applyProtection="1">
      <alignment horizontal="center" vertical="center" wrapText="1" shrinkToFit="1"/>
      <protection/>
    </xf>
    <xf numFmtId="182" fontId="23" fillId="0" borderId="16" xfId="16" applyNumberFormat="1" applyFont="1" applyFill="1" applyBorder="1" applyAlignment="1" applyProtection="1">
      <alignment horizontal="center" vertical="center"/>
      <protection/>
    </xf>
    <xf numFmtId="182" fontId="23" fillId="0" borderId="16" xfId="0" applyNumberFormat="1" applyFont="1" applyBorder="1" applyAlignment="1">
      <alignment horizontal="center" vertical="center"/>
    </xf>
    <xf numFmtId="182" fontId="23" fillId="0" borderId="10" xfId="0" applyNumberFormat="1" applyFont="1" applyBorder="1" applyAlignment="1">
      <alignment vertical="center"/>
    </xf>
    <xf numFmtId="182" fontId="23" fillId="0" borderId="21" xfId="0" applyNumberFormat="1" applyFont="1" applyBorder="1" applyAlignment="1">
      <alignment vertical="center"/>
    </xf>
    <xf numFmtId="182" fontId="26" fillId="0" borderId="10" xfId="0" applyNumberFormat="1" applyFont="1" applyBorder="1" applyAlignment="1">
      <alignment vertical="center"/>
    </xf>
    <xf numFmtId="182" fontId="26" fillId="0" borderId="10" xfId="0" applyNumberFormat="1" applyFont="1" applyFill="1" applyBorder="1" applyAlignment="1">
      <alignment vertical="center"/>
    </xf>
    <xf numFmtId="182" fontId="63" fillId="0" borderId="0" xfId="16" applyNumberFormat="1" applyFont="1" applyFill="1" applyBorder="1" applyAlignment="1" applyProtection="1">
      <alignment horizontal="center" vertical="center"/>
      <protection/>
    </xf>
    <xf numFmtId="182" fontId="63" fillId="0" borderId="0" xfId="0" applyNumberFormat="1" applyFont="1" applyFill="1" applyBorder="1" applyAlignment="1">
      <alignment horizontal="center" vertical="center"/>
    </xf>
    <xf numFmtId="182" fontId="27" fillId="0" borderId="0" xfId="16" applyNumberFormat="1" applyFont="1" applyFill="1" applyBorder="1" applyAlignment="1" applyProtection="1">
      <alignment vertical="center"/>
      <protection/>
    </xf>
    <xf numFmtId="182" fontId="63" fillId="0" borderId="0" xfId="16" applyNumberFormat="1" applyFont="1" applyFill="1" applyBorder="1" applyAlignment="1" applyProtection="1">
      <alignment vertical="center"/>
      <protection/>
    </xf>
    <xf numFmtId="182" fontId="26" fillId="0" borderId="0" xfId="0" applyNumberFormat="1" applyFont="1" applyFill="1" applyBorder="1" applyAlignment="1">
      <alignment vertical="center"/>
    </xf>
    <xf numFmtId="182" fontId="23" fillId="0" borderId="35" xfId="0" applyNumberFormat="1" applyFont="1" applyFill="1" applyBorder="1" applyAlignment="1">
      <alignment horizontal="center" vertical="center"/>
    </xf>
    <xf numFmtId="182" fontId="23" fillId="0" borderId="16" xfId="0" applyNumberFormat="1" applyFont="1" applyFill="1" applyBorder="1" applyAlignment="1">
      <alignment horizontal="center" vertical="center"/>
    </xf>
    <xf numFmtId="182" fontId="23" fillId="0" borderId="10" xfId="0" applyNumberFormat="1" applyFont="1" applyBorder="1" applyAlignment="1">
      <alignment horizontal="center" vertical="top"/>
    </xf>
    <xf numFmtId="182" fontId="23" fillId="0" borderId="21" xfId="0" applyNumberFormat="1" applyFont="1" applyBorder="1" applyAlignment="1">
      <alignment horizontal="center" vertical="top"/>
    </xf>
    <xf numFmtId="182" fontId="23" fillId="0" borderId="34" xfId="0" applyNumberFormat="1" applyFont="1" applyBorder="1" applyAlignment="1">
      <alignment horizontal="center" vertical="top"/>
    </xf>
    <xf numFmtId="182" fontId="27" fillId="0" borderId="10" xfId="16" applyNumberFormat="1" applyFont="1" applyFill="1" applyBorder="1" applyAlignment="1" applyProtection="1">
      <alignment horizontal="center" vertical="center"/>
      <protection/>
    </xf>
    <xf numFmtId="182" fontId="23" fillId="0" borderId="0" xfId="0" applyNumberFormat="1" applyFont="1" applyAlignment="1">
      <alignment/>
    </xf>
    <xf numFmtId="182" fontId="26" fillId="0" borderId="0" xfId="0" applyNumberFormat="1" applyFont="1" applyBorder="1" applyAlignment="1">
      <alignment horizontal="center" vertical="center"/>
    </xf>
    <xf numFmtId="182" fontId="26" fillId="0" borderId="0" xfId="16" applyNumberFormat="1" applyFont="1" applyFill="1" applyBorder="1" applyAlignment="1" applyProtection="1">
      <alignment horizontal="center" vertical="center"/>
      <protection/>
    </xf>
    <xf numFmtId="182" fontId="26" fillId="0" borderId="0" xfId="0" applyNumberFormat="1" applyFont="1" applyFill="1" applyBorder="1" applyAlignment="1">
      <alignment horizontal="center" vertical="center"/>
    </xf>
    <xf numFmtId="182" fontId="26" fillId="0" borderId="0" xfId="0" applyNumberFormat="1" applyFont="1" applyBorder="1" applyAlignment="1">
      <alignment/>
    </xf>
    <xf numFmtId="182" fontId="26" fillId="0" borderId="0" xfId="0" applyNumberFormat="1" applyFont="1" applyAlignment="1">
      <alignment/>
    </xf>
    <xf numFmtId="164" fontId="23" fillId="0" borderId="0" xfId="0" applyFont="1" applyAlignment="1">
      <alignment/>
    </xf>
    <xf numFmtId="164" fontId="23" fillId="0" borderId="0" xfId="0" applyFont="1" applyFill="1" applyAlignment="1">
      <alignment/>
    </xf>
    <xf numFmtId="164" fontId="23" fillId="0" borderId="0" xfId="0" applyFont="1" applyBorder="1" applyAlignment="1">
      <alignment/>
    </xf>
    <xf numFmtId="164" fontId="23" fillId="0" borderId="0" xfId="0" applyFont="1" applyBorder="1" applyAlignment="1">
      <alignment horizontal="left" vertical="center"/>
    </xf>
    <xf numFmtId="164" fontId="23" fillId="0" borderId="0" xfId="0" applyFont="1" applyBorder="1" applyAlignment="1">
      <alignment horizontal="right" vertical="center"/>
    </xf>
    <xf numFmtId="164" fontId="25" fillId="0" borderId="0" xfId="0" applyFont="1" applyAlignment="1">
      <alignment vertical="center"/>
    </xf>
    <xf numFmtId="164" fontId="25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vertical="center"/>
    </xf>
    <xf numFmtId="164" fontId="23" fillId="0" borderId="10" xfId="0" applyFont="1" applyBorder="1" applyAlignment="1">
      <alignment vertical="center"/>
    </xf>
    <xf numFmtId="164" fontId="23" fillId="0" borderId="10" xfId="0" applyFont="1" applyFill="1" applyBorder="1" applyAlignment="1">
      <alignment vertical="center"/>
    </xf>
    <xf numFmtId="164" fontId="24" fillId="0" borderId="10" xfId="0" applyFont="1" applyBorder="1" applyAlignment="1">
      <alignment horizontal="right" vertical="center"/>
    </xf>
    <xf numFmtId="164" fontId="23" fillId="0" borderId="0" xfId="0" applyFont="1" applyAlignment="1">
      <alignment vertical="center"/>
    </xf>
    <xf numFmtId="164" fontId="23" fillId="0" borderId="11" xfId="0" applyFont="1" applyBorder="1" applyAlignment="1">
      <alignment horizontal="center" vertical="center"/>
    </xf>
    <xf numFmtId="164" fontId="23" fillId="0" borderId="40" xfId="0" applyFont="1" applyBorder="1" applyAlignment="1">
      <alignment horizontal="center" vertical="center"/>
    </xf>
    <xf numFmtId="164" fontId="23" fillId="0" borderId="24" xfId="0" applyFont="1" applyBorder="1" applyAlignment="1">
      <alignment horizontal="center" vertical="center"/>
    </xf>
    <xf numFmtId="164" fontId="23" fillId="0" borderId="38" xfId="0" applyFont="1" applyBorder="1" applyAlignment="1">
      <alignment horizontal="center" vertical="center"/>
    </xf>
    <xf numFmtId="164" fontId="23" fillId="0" borderId="0" xfId="0" applyFont="1" applyBorder="1" applyAlignment="1">
      <alignment horizontal="center" vertical="center"/>
    </xf>
    <xf numFmtId="164" fontId="24" fillId="0" borderId="21" xfId="0" applyFont="1" applyBorder="1" applyAlignment="1">
      <alignment horizontal="center" vertical="center"/>
    </xf>
    <xf numFmtId="164" fontId="23" fillId="0" borderId="48" xfId="0" applyFont="1" applyBorder="1" applyAlignment="1">
      <alignment horizontal="center" vertical="center"/>
    </xf>
    <xf numFmtId="164" fontId="23" fillId="0" borderId="48" xfId="0" applyFont="1" applyFill="1" applyBorder="1" applyAlignment="1">
      <alignment horizontal="center" vertical="center"/>
    </xf>
    <xf numFmtId="164" fontId="23" fillId="0" borderId="45" xfId="0" applyFont="1" applyFill="1" applyBorder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3" fillId="0" borderId="15" xfId="0" applyFont="1" applyBorder="1" applyAlignment="1">
      <alignment horizontal="center" vertical="center"/>
    </xf>
    <xf numFmtId="164" fontId="23" fillId="0" borderId="16" xfId="0" applyFont="1" applyBorder="1" applyAlignment="1">
      <alignment horizontal="center" vertical="center"/>
    </xf>
    <xf numFmtId="164" fontId="23" fillId="0" borderId="0" xfId="0" applyFont="1" applyFill="1" applyBorder="1" applyAlignment="1">
      <alignment horizontal="center" vertical="center"/>
    </xf>
    <xf numFmtId="164" fontId="23" fillId="0" borderId="16" xfId="0" applyFont="1" applyFill="1" applyBorder="1" applyAlignment="1">
      <alignment horizontal="center" vertical="center"/>
    </xf>
    <xf numFmtId="164" fontId="23" fillId="0" borderId="10" xfId="0" applyFont="1" applyBorder="1" applyAlignment="1">
      <alignment horizontal="center" vertical="center"/>
    </xf>
    <xf numFmtId="164" fontId="23" fillId="0" borderId="21" xfId="0" applyFont="1" applyBorder="1" applyAlignment="1">
      <alignment horizontal="center" vertical="center"/>
    </xf>
    <xf numFmtId="187" fontId="23" fillId="0" borderId="0" xfId="0" applyNumberFormat="1" applyFont="1" applyBorder="1" applyAlignment="1">
      <alignment horizontal="center" vertical="center"/>
    </xf>
    <xf numFmtId="187" fontId="23" fillId="0" borderId="0" xfId="0" applyNumberFormat="1" applyFont="1" applyFill="1" applyBorder="1" applyAlignment="1">
      <alignment horizontal="center" vertical="center"/>
    </xf>
    <xf numFmtId="182" fontId="23" fillId="0" borderId="0" xfId="0" applyNumberFormat="1" applyFont="1" applyAlignment="1">
      <alignment/>
    </xf>
    <xf numFmtId="182" fontId="23" fillId="0" borderId="0" xfId="0" applyNumberFormat="1" applyFont="1" applyBorder="1" applyAlignment="1">
      <alignment/>
    </xf>
    <xf numFmtId="182" fontId="25" fillId="0" borderId="0" xfId="0" applyNumberFormat="1" applyFont="1" applyAlignment="1">
      <alignment horizontal="center" vertical="center"/>
    </xf>
    <xf numFmtId="182" fontId="23" fillId="0" borderId="49" xfId="0" applyNumberFormat="1" applyFont="1" applyBorder="1" applyAlignment="1">
      <alignment vertical="center"/>
    </xf>
    <xf numFmtId="182" fontId="23" fillId="0" borderId="23" xfId="0" applyNumberFormat="1" applyFont="1" applyBorder="1" applyAlignment="1">
      <alignment vertical="center"/>
    </xf>
    <xf numFmtId="182" fontId="24" fillId="0" borderId="23" xfId="0" applyNumberFormat="1" applyFont="1" applyBorder="1" applyAlignment="1">
      <alignment horizontal="center" vertical="center"/>
    </xf>
    <xf numFmtId="182" fontId="23" fillId="0" borderId="30" xfId="0" applyNumberFormat="1" applyFont="1" applyBorder="1" applyAlignment="1">
      <alignment horizontal="center" vertical="center"/>
    </xf>
    <xf numFmtId="182" fontId="23" fillId="0" borderId="28" xfId="0" applyNumberFormat="1" applyFont="1" applyBorder="1" applyAlignment="1">
      <alignment horizontal="center" vertical="center"/>
    </xf>
    <xf numFmtId="182" fontId="23" fillId="0" borderId="43" xfId="0" applyNumberFormat="1" applyFont="1" applyBorder="1" applyAlignment="1">
      <alignment horizontal="center" vertical="center"/>
    </xf>
    <xf numFmtId="182" fontId="24" fillId="0" borderId="21" xfId="0" applyNumberFormat="1" applyFont="1" applyBorder="1" applyAlignment="1">
      <alignment horizontal="center" vertical="center" wrapText="1"/>
    </xf>
    <xf numFmtId="182" fontId="23" fillId="0" borderId="48" xfId="0" applyNumberFormat="1" applyFont="1" applyBorder="1" applyAlignment="1">
      <alignment horizontal="center" vertical="center" wrapText="1"/>
    </xf>
    <xf numFmtId="182" fontId="23" fillId="0" borderId="48" xfId="0" applyNumberFormat="1" applyFont="1" applyBorder="1" applyAlignment="1">
      <alignment horizontal="center" vertical="center"/>
    </xf>
    <xf numFmtId="182" fontId="27" fillId="0" borderId="0" xfId="0" applyNumberFormat="1" applyFont="1" applyFill="1" applyBorder="1" applyAlignment="1">
      <alignment horizontal="center" vertical="center"/>
    </xf>
    <xf numFmtId="182" fontId="27" fillId="0" borderId="0" xfId="0" applyNumberFormat="1" applyFont="1" applyBorder="1" applyAlignment="1">
      <alignment horizontal="center" vertical="center" shrinkToFit="1"/>
    </xf>
    <xf numFmtId="182" fontId="27" fillId="0" borderId="0" xfId="0" applyNumberFormat="1" applyFont="1" applyFill="1" applyBorder="1" applyAlignment="1">
      <alignment horizontal="center" vertical="center" shrinkToFit="1"/>
    </xf>
    <xf numFmtId="182" fontId="23" fillId="0" borderId="0" xfId="0" applyNumberFormat="1" applyFont="1" applyFill="1" applyAlignment="1">
      <alignment/>
    </xf>
    <xf numFmtId="182" fontId="23" fillId="0" borderId="10" xfId="0" applyNumberFormat="1" applyFont="1" applyBorder="1" applyAlignment="1">
      <alignment horizontal="center" vertical="center"/>
    </xf>
    <xf numFmtId="182" fontId="23" fillId="0" borderId="21" xfId="0" applyNumberFormat="1" applyFont="1" applyBorder="1" applyAlignment="1">
      <alignment horizontal="center" vertical="center"/>
    </xf>
    <xf numFmtId="182" fontId="27" fillId="0" borderId="10" xfId="0" applyNumberFormat="1" applyFont="1" applyBorder="1" applyAlignment="1">
      <alignment horizontal="center" vertical="center"/>
    </xf>
    <xf numFmtId="164" fontId="23" fillId="0" borderId="0" xfId="0" applyFont="1" applyFill="1" applyBorder="1" applyAlignment="1">
      <alignment/>
    </xf>
    <xf numFmtId="164" fontId="23" fillId="0" borderId="0" xfId="0" applyFont="1" applyBorder="1" applyAlignment="1">
      <alignment vertical="center"/>
    </xf>
    <xf numFmtId="164" fontId="23" fillId="0" borderId="0" xfId="0" applyFont="1" applyFill="1" applyAlignment="1">
      <alignment vertical="center"/>
    </xf>
    <xf numFmtId="164" fontId="23" fillId="0" borderId="0" xfId="0" applyFont="1" applyFill="1" applyBorder="1" applyAlignment="1">
      <alignment vertical="center"/>
    </xf>
    <xf numFmtId="164" fontId="25" fillId="0" borderId="0" xfId="0" applyFont="1" applyFill="1" applyBorder="1" applyAlignment="1">
      <alignment horizontal="center" vertical="center"/>
    </xf>
    <xf numFmtId="164" fontId="26" fillId="0" borderId="0" xfId="0" applyFont="1" applyFill="1" applyAlignment="1">
      <alignment vertical="center"/>
    </xf>
    <xf numFmtId="164" fontId="26" fillId="0" borderId="0" xfId="0" applyFont="1" applyAlignment="1">
      <alignment vertical="center"/>
    </xf>
    <xf numFmtId="164" fontId="24" fillId="0" borderId="0" xfId="0" applyFont="1" applyBorder="1" applyAlignment="1">
      <alignment horizontal="right" vertical="center"/>
    </xf>
    <xf numFmtId="164" fontId="23" fillId="0" borderId="25" xfId="0" applyFont="1" applyBorder="1" applyAlignment="1">
      <alignment horizontal="center" vertical="center" wrapText="1"/>
    </xf>
    <xf numFmtId="164" fontId="27" fillId="0" borderId="11" xfId="0" applyFont="1" applyBorder="1" applyAlignment="1">
      <alignment horizontal="center" vertical="center"/>
    </xf>
    <xf numFmtId="164" fontId="27" fillId="0" borderId="11" xfId="0" applyFont="1" applyFill="1" applyBorder="1" applyAlignment="1">
      <alignment horizontal="center" vertical="center"/>
    </xf>
    <xf numFmtId="164" fontId="27" fillId="0" borderId="25" xfId="0" applyFont="1" applyFill="1" applyBorder="1" applyAlignment="1">
      <alignment horizontal="center" vertical="center"/>
    </xf>
    <xf numFmtId="164" fontId="27" fillId="0" borderId="26" xfId="0" applyFont="1" applyBorder="1" applyAlignment="1">
      <alignment horizontal="center" vertical="center"/>
    </xf>
    <xf numFmtId="164" fontId="24" fillId="0" borderId="17" xfId="0" applyFont="1" applyBorder="1" applyAlignment="1">
      <alignment horizontal="center" vertical="center" wrapText="1"/>
    </xf>
    <xf numFmtId="164" fontId="65" fillId="0" borderId="17" xfId="0" applyFont="1" applyBorder="1" applyAlignment="1">
      <alignment horizontal="center" vertical="center" wrapText="1"/>
    </xf>
    <xf numFmtId="164" fontId="65" fillId="0" borderId="21" xfId="0" applyFont="1" applyBorder="1" applyAlignment="1">
      <alignment horizontal="center" vertical="center" wrapText="1"/>
    </xf>
    <xf numFmtId="164" fontId="65" fillId="0" borderId="34" xfId="0" applyFont="1" applyBorder="1" applyAlignment="1">
      <alignment horizontal="center" vertical="center" wrapText="1"/>
    </xf>
    <xf numFmtId="164" fontId="59" fillId="0" borderId="26" xfId="0" applyFont="1" applyBorder="1" applyAlignment="1">
      <alignment horizontal="center" vertical="center" wrapText="1"/>
    </xf>
    <xf numFmtId="164" fontId="59" fillId="0" borderId="11" xfId="0" applyFont="1" applyBorder="1" applyAlignment="1">
      <alignment horizontal="center" vertical="center" wrapText="1"/>
    </xf>
    <xf numFmtId="164" fontId="59" fillId="0" borderId="0" xfId="0" applyFont="1" applyBorder="1" applyAlignment="1">
      <alignment horizontal="center" vertical="center" wrapText="1"/>
    </xf>
    <xf numFmtId="164" fontId="66" fillId="0" borderId="0" xfId="0" applyFont="1" applyBorder="1" applyAlignment="1">
      <alignment horizontal="center" vertical="center" wrapText="1"/>
    </xf>
    <xf numFmtId="164" fontId="23" fillId="0" borderId="35" xfId="0" applyFont="1" applyFill="1" applyBorder="1" applyAlignment="1">
      <alignment horizontal="center" vertical="center"/>
    </xf>
    <xf numFmtId="164" fontId="24" fillId="0" borderId="16" xfId="0" applyFont="1" applyFill="1" applyBorder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4" fontId="23" fillId="0" borderId="35" xfId="0" applyFont="1" applyBorder="1" applyAlignment="1">
      <alignment horizontal="center" vertical="center"/>
    </xf>
    <xf numFmtId="164" fontId="24" fillId="0" borderId="16" xfId="0" applyFont="1" applyBorder="1" applyAlignment="1">
      <alignment horizontal="center" vertical="center"/>
    </xf>
    <xf numFmtId="164" fontId="24" fillId="0" borderId="0" xfId="0" applyFont="1" applyFill="1" applyBorder="1" applyAlignment="1">
      <alignment horizontal="center" vertical="center"/>
    </xf>
    <xf numFmtId="164" fontId="23" fillId="0" borderId="34" xfId="0" applyFont="1" applyBorder="1" applyAlignment="1">
      <alignment/>
    </xf>
    <xf numFmtId="164" fontId="23" fillId="0" borderId="21" xfId="0" applyFont="1" applyBorder="1" applyAlignment="1">
      <alignment/>
    </xf>
    <xf numFmtId="189" fontId="23" fillId="0" borderId="0" xfId="0" applyNumberFormat="1" applyFont="1" applyBorder="1" applyAlignment="1">
      <alignment horizontal="center" vertical="center"/>
    </xf>
    <xf numFmtId="189" fontId="26" fillId="0" borderId="0" xfId="0" applyNumberFormat="1" applyFont="1" applyBorder="1" applyAlignment="1">
      <alignment vertical="center"/>
    </xf>
    <xf numFmtId="189" fontId="26" fillId="0" borderId="0" xfId="0" applyNumberFormat="1" applyFont="1" applyFill="1" applyBorder="1" applyAlignment="1">
      <alignment vertical="center"/>
    </xf>
    <xf numFmtId="189" fontId="26" fillId="0" borderId="0" xfId="0" applyNumberFormat="1" applyFont="1" applyAlignment="1">
      <alignment vertical="center"/>
    </xf>
    <xf numFmtId="164" fontId="27" fillId="0" borderId="26" xfId="0" applyFont="1" applyBorder="1" applyAlignment="1">
      <alignment horizontal="center" vertical="center" wrapText="1"/>
    </xf>
    <xf numFmtId="172" fontId="28" fillId="0" borderId="50" xfId="0" applyNumberFormat="1" applyFont="1" applyBorder="1" applyAlignment="1">
      <alignment vertical="center"/>
    </xf>
    <xf numFmtId="189" fontId="23" fillId="0" borderId="50" xfId="0" applyNumberFormat="1" applyFont="1" applyBorder="1" applyAlignment="1">
      <alignment horizontal="center" vertical="center"/>
    </xf>
    <xf numFmtId="189" fontId="26" fillId="0" borderId="50" xfId="0" applyNumberFormat="1" applyFont="1" applyBorder="1" applyAlignment="1">
      <alignment vertical="center"/>
    </xf>
    <xf numFmtId="189" fontId="26" fillId="0" borderId="50" xfId="0" applyNumberFormat="1" applyFont="1" applyFill="1" applyBorder="1" applyAlignment="1">
      <alignment vertical="center"/>
    </xf>
    <xf numFmtId="189" fontId="28" fillId="0" borderId="0" xfId="43" applyNumberFormat="1" applyFont="1" applyBorder="1" applyAlignment="1">
      <alignment vertical="center"/>
      <protection/>
    </xf>
    <xf numFmtId="189" fontId="28" fillId="0" borderId="0" xfId="0" applyNumberFormat="1" applyFont="1" applyBorder="1" applyAlignment="1">
      <alignment vertical="center"/>
    </xf>
  </cellXfs>
  <cellStyles count="6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輔色1" xfId="20"/>
    <cellStyle name="20% - 輔色2" xfId="21"/>
    <cellStyle name="20% - 輔色3" xfId="22"/>
    <cellStyle name="20% - 輔色4" xfId="23"/>
    <cellStyle name="20% - 輔色5" xfId="24"/>
    <cellStyle name="20% - 輔色6" xfId="25"/>
    <cellStyle name="40% - 輔色1" xfId="26"/>
    <cellStyle name="40% - 輔色2" xfId="27"/>
    <cellStyle name="40% - 輔色3" xfId="28"/>
    <cellStyle name="40% - 輔色4" xfId="29"/>
    <cellStyle name="40% - 輔色5" xfId="30"/>
    <cellStyle name="40% - 輔色6" xfId="31"/>
    <cellStyle name="60% - 輔色1" xfId="32"/>
    <cellStyle name="60% - 輔色2" xfId="33"/>
    <cellStyle name="60% - 輔色3" xfId="34"/>
    <cellStyle name="60% - 輔色4" xfId="35"/>
    <cellStyle name="60% - 輔色5" xfId="36"/>
    <cellStyle name="60% - 輔色6" xfId="37"/>
    <cellStyle name="eng" xfId="38"/>
    <cellStyle name="lu" xfId="39"/>
    <cellStyle name="Normal - Style1" xfId="40"/>
    <cellStyle name="Normal_Basic Assumptions" xfId="41"/>
    <cellStyle name="一般 2" xfId="42"/>
    <cellStyle name="一般 3" xfId="43"/>
    <cellStyle name="一般 4" xfId="44"/>
    <cellStyle name="一般_2-2戶籍動態" xfId="45"/>
    <cellStyle name="中等" xfId="46"/>
    <cellStyle name="備註" xfId="47"/>
    <cellStyle name="千分位 2" xfId="48"/>
    <cellStyle name="千分位 3" xfId="49"/>
    <cellStyle name="千分位[0] 2" xfId="50"/>
    <cellStyle name="合計" xfId="51"/>
    <cellStyle name="壞" xfId="52"/>
    <cellStyle name="好" xfId="53"/>
    <cellStyle name="標題 1 1" xfId="54"/>
    <cellStyle name="標題 2" xfId="55"/>
    <cellStyle name="標題 3" xfId="56"/>
    <cellStyle name="標題 4" xfId="57"/>
    <cellStyle name="標題 5" xfId="58"/>
    <cellStyle name="檢查儲存格" xfId="59"/>
    <cellStyle name="百分比 2" xfId="60"/>
    <cellStyle name="計算方式" xfId="61"/>
    <cellStyle name="說明文字" xfId="62"/>
    <cellStyle name="警告文字" xfId="63"/>
    <cellStyle name="貨幣[0]_Apply" xfId="64"/>
    <cellStyle name="輔色1" xfId="65"/>
    <cellStyle name="輔色2" xfId="66"/>
    <cellStyle name="輔色3" xfId="67"/>
    <cellStyle name="輔色4" xfId="68"/>
    <cellStyle name="輔色5" xfId="69"/>
    <cellStyle name="輔色6" xfId="70"/>
    <cellStyle name="輸入" xfId="71"/>
    <cellStyle name="輸出" xfId="72"/>
    <cellStyle name="連結的儲存格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="120" zoomScaleNormal="120" workbookViewId="0" topLeftCell="A1">
      <pane ySplit="6" topLeftCell="A13" activePane="bottomLeft" state="frozen"/>
      <selection pane="topLeft" activeCell="A1" sqref="A1"/>
      <selection pane="bottomLeft" activeCell="D24" sqref="D24"/>
    </sheetView>
  </sheetViews>
  <sheetFormatPr defaultColWidth="6.21484375" defaultRowHeight="19.5" customHeight="1"/>
  <cols>
    <col min="1" max="1" width="10.3359375" style="1" customWidth="1"/>
    <col min="2" max="2" width="10.88671875" style="1" customWidth="1"/>
    <col min="3" max="3" width="10.4453125" style="2" customWidth="1"/>
    <col min="4" max="4" width="7.77734375" style="3" customWidth="1"/>
    <col min="5" max="5" width="9.77734375" style="3" customWidth="1"/>
    <col min="6" max="6" width="15.99609375" style="3" customWidth="1"/>
    <col min="7" max="7" width="12.6640625" style="3" customWidth="1"/>
    <col min="8" max="9" width="10.88671875" style="3" customWidth="1"/>
    <col min="10" max="10" width="10.88671875" style="1" customWidth="1"/>
    <col min="11" max="11" width="12.21484375" style="1" customWidth="1"/>
    <col min="12" max="12" width="10.88671875" style="4" customWidth="1"/>
    <col min="13" max="14" width="5.77734375" style="1" customWidth="1"/>
    <col min="15" max="16" width="8.21484375" style="1" customWidth="1"/>
    <col min="17" max="16384" width="5.77734375" style="1" customWidth="1"/>
  </cols>
  <sheetData>
    <row r="1" spans="1:12" s="9" customFormat="1" ht="15.75" customHeight="1">
      <c r="A1" s="5" t="s">
        <v>0</v>
      </c>
      <c r="B1" s="6"/>
      <c r="C1" s="7"/>
      <c r="D1" s="8"/>
      <c r="E1" s="8"/>
      <c r="F1" s="8"/>
      <c r="G1" s="8"/>
      <c r="H1" s="8"/>
      <c r="I1" s="8"/>
      <c r="L1" s="10" t="s">
        <v>1</v>
      </c>
    </row>
    <row r="2" spans="1:12" s="13" customFormat="1" ht="26.25" customHeight="1">
      <c r="A2" s="11" t="s">
        <v>2</v>
      </c>
      <c r="B2" s="11"/>
      <c r="C2" s="11"/>
      <c r="D2" s="11"/>
      <c r="E2" s="11"/>
      <c r="F2" s="11"/>
      <c r="G2" s="12" t="s">
        <v>3</v>
      </c>
      <c r="H2" s="12"/>
      <c r="I2" s="12"/>
      <c r="J2" s="12"/>
      <c r="K2" s="12"/>
      <c r="L2" s="12"/>
    </row>
    <row r="3" spans="1:12" ht="15.75" customHeight="1">
      <c r="A3" s="4" t="s">
        <v>4</v>
      </c>
      <c r="F3" s="14"/>
      <c r="G3" s="14"/>
      <c r="L3" s="15" t="s">
        <v>5</v>
      </c>
    </row>
    <row r="4" spans="1:12" ht="27" customHeight="1">
      <c r="A4" s="16" t="s">
        <v>6</v>
      </c>
      <c r="B4" s="16"/>
      <c r="C4" s="17" t="s">
        <v>7</v>
      </c>
      <c r="D4" s="18" t="s">
        <v>8</v>
      </c>
      <c r="E4" s="18" t="s">
        <v>9</v>
      </c>
      <c r="F4" s="19" t="s">
        <v>10</v>
      </c>
      <c r="G4" s="20" t="s">
        <v>11</v>
      </c>
      <c r="H4" s="21" t="s">
        <v>12</v>
      </c>
      <c r="I4" s="21"/>
      <c r="J4" s="16" t="s">
        <v>13</v>
      </c>
      <c r="K4" s="16" t="s">
        <v>14</v>
      </c>
      <c r="L4" s="22" t="s">
        <v>15</v>
      </c>
    </row>
    <row r="5" spans="1:12" s="4" customFormat="1" ht="20.25" customHeight="1">
      <c r="A5" s="23" t="s">
        <v>16</v>
      </c>
      <c r="B5" s="23"/>
      <c r="C5" s="24" t="s">
        <v>17</v>
      </c>
      <c r="D5" s="25" t="s">
        <v>18</v>
      </c>
      <c r="E5" s="25" t="s">
        <v>19</v>
      </c>
      <c r="F5" s="26" t="s">
        <v>20</v>
      </c>
      <c r="G5" s="27" t="s">
        <v>21</v>
      </c>
      <c r="H5" s="28" t="s">
        <v>22</v>
      </c>
      <c r="I5" s="28"/>
      <c r="J5" s="29" t="s">
        <v>23</v>
      </c>
      <c r="K5" s="30" t="s">
        <v>24</v>
      </c>
      <c r="L5" s="31" t="s">
        <v>25</v>
      </c>
    </row>
    <row r="6" spans="1:12" ht="34.5" customHeight="1">
      <c r="A6" s="32"/>
      <c r="B6" s="32"/>
      <c r="C6" s="33" t="s">
        <v>26</v>
      </c>
      <c r="D6" s="25"/>
      <c r="E6" s="25"/>
      <c r="F6" s="25"/>
      <c r="G6" s="34" t="s">
        <v>27</v>
      </c>
      <c r="H6" s="34" t="s">
        <v>28</v>
      </c>
      <c r="I6" s="34" t="s">
        <v>29</v>
      </c>
      <c r="J6" s="29"/>
      <c r="K6" s="35" t="s">
        <v>30</v>
      </c>
      <c r="L6" s="36" t="s">
        <v>31</v>
      </c>
    </row>
    <row r="7" spans="1:16" ht="30" customHeight="1" hidden="1">
      <c r="A7" s="31" t="s">
        <v>32</v>
      </c>
      <c r="B7" s="37">
        <v>2001</v>
      </c>
      <c r="C7" s="38">
        <v>380.6635</v>
      </c>
      <c r="D7" s="39">
        <v>5</v>
      </c>
      <c r="E7" s="40">
        <v>36</v>
      </c>
      <c r="F7" s="41">
        <v>862</v>
      </c>
      <c r="G7" s="42">
        <v>3400</v>
      </c>
      <c r="H7" s="40">
        <v>1813</v>
      </c>
      <c r="I7" s="40">
        <v>1587</v>
      </c>
      <c r="J7" s="43">
        <v>3.95</v>
      </c>
      <c r="K7" s="44">
        <f aca="true" t="shared" si="0" ref="K7:K9">G7/C7</f>
        <v>8.931773075170065</v>
      </c>
      <c r="L7" s="43">
        <v>114.24</v>
      </c>
      <c r="O7" s="45"/>
      <c r="P7" s="46"/>
    </row>
    <row r="8" spans="1:12" ht="30" customHeight="1">
      <c r="A8" s="31" t="s">
        <v>33</v>
      </c>
      <c r="B8" s="37">
        <v>2002</v>
      </c>
      <c r="C8" s="38">
        <v>380.6635</v>
      </c>
      <c r="D8" s="39">
        <v>5</v>
      </c>
      <c r="E8" s="41">
        <v>36</v>
      </c>
      <c r="F8" s="41">
        <v>884</v>
      </c>
      <c r="G8" s="47">
        <f aca="true" t="shared" si="1" ref="G8:G9">SUM(H8:I8)</f>
        <v>3441</v>
      </c>
      <c r="H8" s="47">
        <v>1830</v>
      </c>
      <c r="I8" s="47">
        <v>1611</v>
      </c>
      <c r="J8" s="43">
        <v>3.89</v>
      </c>
      <c r="K8" s="44">
        <f t="shared" si="0"/>
        <v>9.039479750488292</v>
      </c>
      <c r="L8" s="43">
        <f aca="true" t="shared" si="2" ref="L8:L9">H8/I8*100</f>
        <v>113.59404096834265</v>
      </c>
    </row>
    <row r="9" spans="1:12" ht="30" customHeight="1">
      <c r="A9" s="31" t="s">
        <v>34</v>
      </c>
      <c r="B9" s="37">
        <v>2003</v>
      </c>
      <c r="C9" s="38">
        <v>380.6635</v>
      </c>
      <c r="D9" s="39">
        <v>5</v>
      </c>
      <c r="E9" s="41">
        <v>36</v>
      </c>
      <c r="F9" s="41">
        <v>907</v>
      </c>
      <c r="G9" s="47">
        <f t="shared" si="1"/>
        <v>3388</v>
      </c>
      <c r="H9" s="47">
        <v>1796</v>
      </c>
      <c r="I9" s="47">
        <v>1592</v>
      </c>
      <c r="J9" s="43">
        <v>3.74</v>
      </c>
      <c r="K9" s="44">
        <f t="shared" si="0"/>
        <v>8.900249170198876</v>
      </c>
      <c r="L9" s="43">
        <f t="shared" si="2"/>
        <v>112.81407035175879</v>
      </c>
    </row>
    <row r="10" spans="1:12" ht="30" customHeight="1">
      <c r="A10" s="31" t="s">
        <v>35</v>
      </c>
      <c r="B10" s="37">
        <v>2004</v>
      </c>
      <c r="C10" s="38">
        <v>380.6635</v>
      </c>
      <c r="D10" s="39">
        <v>5</v>
      </c>
      <c r="E10" s="41">
        <v>36</v>
      </c>
      <c r="F10" s="41">
        <v>944</v>
      </c>
      <c r="G10" s="47">
        <v>3373</v>
      </c>
      <c r="H10" s="47">
        <v>1786</v>
      </c>
      <c r="I10" s="47">
        <v>1587</v>
      </c>
      <c r="J10" s="43">
        <v>3.57</v>
      </c>
      <c r="K10" s="44">
        <v>8.86</v>
      </c>
      <c r="L10" s="43">
        <v>112.54</v>
      </c>
    </row>
    <row r="11" spans="1:12" ht="30" customHeight="1">
      <c r="A11" s="31" t="s">
        <v>36</v>
      </c>
      <c r="B11" s="37">
        <v>2005</v>
      </c>
      <c r="C11" s="38">
        <v>380.6635</v>
      </c>
      <c r="D11" s="39">
        <v>5</v>
      </c>
      <c r="E11" s="39">
        <v>36</v>
      </c>
      <c r="F11" s="39">
        <v>962</v>
      </c>
      <c r="G11" s="39">
        <v>3422</v>
      </c>
      <c r="H11" s="39">
        <v>1793</v>
      </c>
      <c r="I11" s="39">
        <v>1629</v>
      </c>
      <c r="J11" s="43">
        <v>3.56</v>
      </c>
      <c r="K11" s="44">
        <v>8.99</v>
      </c>
      <c r="L11" s="43">
        <v>110.07</v>
      </c>
    </row>
    <row r="12" spans="1:12" ht="30" customHeight="1">
      <c r="A12" s="31" t="s">
        <v>37</v>
      </c>
      <c r="B12" s="37">
        <v>2006</v>
      </c>
      <c r="C12" s="38">
        <v>380.6635</v>
      </c>
      <c r="D12" s="39">
        <v>5</v>
      </c>
      <c r="E12" s="39">
        <v>36</v>
      </c>
      <c r="F12" s="39">
        <v>967</v>
      </c>
      <c r="G12" s="39">
        <v>3348</v>
      </c>
      <c r="H12" s="39">
        <v>1770</v>
      </c>
      <c r="I12" s="39">
        <v>1578</v>
      </c>
      <c r="J12" s="43">
        <v>3.46</v>
      </c>
      <c r="K12" s="44">
        <v>8.8</v>
      </c>
      <c r="L12" s="43">
        <v>112.17</v>
      </c>
    </row>
    <row r="13" spans="1:12" ht="30" customHeight="1">
      <c r="A13" s="31" t="s">
        <v>38</v>
      </c>
      <c r="B13" s="37">
        <v>2007</v>
      </c>
      <c r="C13" s="38">
        <f>SUM(C23:C27)</f>
        <v>380.6635</v>
      </c>
      <c r="D13" s="39">
        <f>SUM(D23:D27)</f>
        <v>5</v>
      </c>
      <c r="E13" s="39">
        <f>SUM(E23:E27)</f>
        <v>36</v>
      </c>
      <c r="F13" s="39">
        <v>981</v>
      </c>
      <c r="G13" s="39">
        <v>3322</v>
      </c>
      <c r="H13" s="39">
        <v>1765</v>
      </c>
      <c r="I13" s="39">
        <v>1557</v>
      </c>
      <c r="J13" s="43">
        <f aca="true" t="shared" si="3" ref="J13:J14">G13/F13</f>
        <v>3.3863404689092764</v>
      </c>
      <c r="K13" s="44">
        <f aca="true" t="shared" si="4" ref="K13:K14">G13/C13</f>
        <v>8.72686769285734</v>
      </c>
      <c r="L13" s="43">
        <f aca="true" t="shared" si="5" ref="L13:L14">H13/I13*100</f>
        <v>113.35902376364804</v>
      </c>
    </row>
    <row r="14" spans="1:12" ht="30" customHeight="1">
      <c r="A14" s="31" t="s">
        <v>39</v>
      </c>
      <c r="B14" s="37">
        <v>2008</v>
      </c>
      <c r="C14" s="38">
        <f>SUM(C23:C27)</f>
        <v>380.6635</v>
      </c>
      <c r="D14" s="39">
        <f>SUM(D23:D27)</f>
        <v>5</v>
      </c>
      <c r="E14" s="39">
        <f>SUM(E23:E27)</f>
        <v>36</v>
      </c>
      <c r="F14" s="39">
        <v>981</v>
      </c>
      <c r="G14" s="39">
        <v>3329</v>
      </c>
      <c r="H14" s="39">
        <v>1752</v>
      </c>
      <c r="I14" s="39">
        <v>1577</v>
      </c>
      <c r="J14" s="43">
        <f t="shared" si="3"/>
        <v>3.3934760448521915</v>
      </c>
      <c r="K14" s="44">
        <f t="shared" si="4"/>
        <v>8.745256637423866</v>
      </c>
      <c r="L14" s="43">
        <f t="shared" si="5"/>
        <v>111.09701965757768</v>
      </c>
    </row>
    <row r="15" spans="1:12" ht="30" customHeight="1">
      <c r="A15" s="31" t="s">
        <v>40</v>
      </c>
      <c r="B15" s="37">
        <v>2099</v>
      </c>
      <c r="C15" s="38">
        <v>380.6635</v>
      </c>
      <c r="D15" s="39">
        <v>5</v>
      </c>
      <c r="E15" s="39">
        <v>36</v>
      </c>
      <c r="F15" s="39">
        <v>1029</v>
      </c>
      <c r="G15" s="39">
        <v>3526</v>
      </c>
      <c r="H15" s="39">
        <v>1839</v>
      </c>
      <c r="I15" s="39">
        <v>1687</v>
      </c>
      <c r="J15" s="43">
        <v>3.43</v>
      </c>
      <c r="K15" s="44">
        <v>9.26</v>
      </c>
      <c r="L15" s="43">
        <v>109.01</v>
      </c>
    </row>
    <row r="16" spans="1:12" ht="30" customHeight="1">
      <c r="A16" s="31" t="s">
        <v>41</v>
      </c>
      <c r="B16" s="37">
        <v>2010</v>
      </c>
      <c r="C16" s="38">
        <v>380.6635</v>
      </c>
      <c r="D16" s="39">
        <v>5</v>
      </c>
      <c r="E16" s="39">
        <v>36</v>
      </c>
      <c r="F16" s="39">
        <v>1048</v>
      </c>
      <c r="G16" s="39">
        <v>3560</v>
      </c>
      <c r="H16" s="39">
        <v>1850</v>
      </c>
      <c r="I16" s="39">
        <v>1710</v>
      </c>
      <c r="J16" s="43">
        <v>3.4</v>
      </c>
      <c r="K16" s="44">
        <v>9.35</v>
      </c>
      <c r="L16" s="43">
        <v>108.19</v>
      </c>
    </row>
    <row r="17" spans="1:12" ht="30" customHeight="1">
      <c r="A17" s="48" t="s">
        <v>42</v>
      </c>
      <c r="B17" s="37">
        <v>2011</v>
      </c>
      <c r="C17" s="38">
        <v>308.6635</v>
      </c>
      <c r="D17" s="39">
        <v>5</v>
      </c>
      <c r="E17" s="39">
        <v>36</v>
      </c>
      <c r="F17" s="39">
        <v>1058</v>
      </c>
      <c r="G17" s="39">
        <v>3519</v>
      </c>
      <c r="H17" s="39">
        <v>1829</v>
      </c>
      <c r="I17" s="39">
        <v>1690</v>
      </c>
      <c r="J17" s="43">
        <v>3.33</v>
      </c>
      <c r="K17" s="44">
        <v>9.24</v>
      </c>
      <c r="L17" s="43">
        <v>108.22</v>
      </c>
    </row>
    <row r="18" spans="1:12" ht="30" customHeight="1">
      <c r="A18" s="48" t="s">
        <v>43</v>
      </c>
      <c r="B18" s="37">
        <v>2012</v>
      </c>
      <c r="C18" s="38">
        <v>308.6635</v>
      </c>
      <c r="D18" s="39">
        <v>5</v>
      </c>
      <c r="E18" s="39">
        <v>36</v>
      </c>
      <c r="F18" s="39">
        <v>1078</v>
      </c>
      <c r="G18" s="39">
        <v>3520</v>
      </c>
      <c r="H18" s="39">
        <v>1831</v>
      </c>
      <c r="I18" s="39">
        <v>1689</v>
      </c>
      <c r="J18" s="43">
        <v>3.27</v>
      </c>
      <c r="K18" s="44">
        <v>9.25</v>
      </c>
      <c r="L18" s="43">
        <v>108.41</v>
      </c>
    </row>
    <row r="19" spans="1:12" ht="30" customHeight="1">
      <c r="A19" s="48" t="s">
        <v>44</v>
      </c>
      <c r="B19" s="37">
        <v>2013</v>
      </c>
      <c r="C19" s="38">
        <f>SUM(C23:C27)</f>
        <v>380.6635</v>
      </c>
      <c r="D19" s="39">
        <v>5</v>
      </c>
      <c r="E19" s="39">
        <v>36</v>
      </c>
      <c r="F19" s="39">
        <v>1098</v>
      </c>
      <c r="G19" s="39">
        <v>3502</v>
      </c>
      <c r="H19" s="39">
        <v>1819</v>
      </c>
      <c r="I19" s="39">
        <v>1683</v>
      </c>
      <c r="J19" s="43">
        <f>G19/F19</f>
        <v>3.1894353369763206</v>
      </c>
      <c r="K19" s="44">
        <f>G19/C19</f>
        <v>9.199726267425167</v>
      </c>
      <c r="L19" s="43">
        <f>H19/I19*100</f>
        <v>108.08080808080808</v>
      </c>
    </row>
    <row r="20" spans="1:12" ht="30" customHeight="1">
      <c r="A20" s="48" t="s">
        <v>45</v>
      </c>
      <c r="B20" s="37">
        <v>2014</v>
      </c>
      <c r="C20" s="38">
        <f>SUM(C23:C27)</f>
        <v>380.6635</v>
      </c>
      <c r="D20" s="39">
        <v>5</v>
      </c>
      <c r="E20" s="39">
        <v>36</v>
      </c>
      <c r="F20" s="39">
        <v>1111</v>
      </c>
      <c r="G20" s="39">
        <v>3669</v>
      </c>
      <c r="H20" s="39">
        <v>1895</v>
      </c>
      <c r="I20" s="39">
        <v>1774</v>
      </c>
      <c r="J20" s="43">
        <v>3.3</v>
      </c>
      <c r="K20" s="44">
        <v>9.64</v>
      </c>
      <c r="L20" s="43">
        <v>106.82</v>
      </c>
    </row>
    <row r="21" spans="1:12" ht="30" customHeight="1">
      <c r="A21" s="48" t="s">
        <v>46</v>
      </c>
      <c r="B21" s="37">
        <v>2015</v>
      </c>
      <c r="C21" s="38">
        <f>SUM(C23:C28)</f>
        <v>380.6635</v>
      </c>
      <c r="D21" s="39">
        <v>5</v>
      </c>
      <c r="E21" s="39">
        <v>36</v>
      </c>
      <c r="F21" s="39">
        <v>1103</v>
      </c>
      <c r="G21" s="39">
        <f>SUM(H21:I21)</f>
        <v>3586</v>
      </c>
      <c r="H21" s="39">
        <v>1853</v>
      </c>
      <c r="I21" s="39">
        <v>1733</v>
      </c>
      <c r="J21" s="43">
        <v>3.25</v>
      </c>
      <c r="K21" s="44">
        <v>9.42</v>
      </c>
      <c r="L21" s="43">
        <v>106.92</v>
      </c>
    </row>
    <row r="22" spans="1:12" ht="30" customHeight="1">
      <c r="A22" s="48" t="s">
        <v>47</v>
      </c>
      <c r="B22" s="37">
        <v>2016</v>
      </c>
      <c r="C22" s="38">
        <f>SUM(C23:C27)</f>
        <v>380.6635</v>
      </c>
      <c r="D22" s="39">
        <f>SUM(D23:D27)</f>
        <v>5</v>
      </c>
      <c r="E22" s="39">
        <f>SUM(E23:E27)</f>
        <v>36</v>
      </c>
      <c r="F22" s="39">
        <f>SUM(F23:F27)</f>
        <v>1121</v>
      </c>
      <c r="G22" s="39">
        <f>SUM(G23:G27)</f>
        <v>3612</v>
      </c>
      <c r="H22" s="39">
        <f>SUM(H23:H27)</f>
        <v>1855</v>
      </c>
      <c r="I22" s="39">
        <f>SUM(I23:I27)</f>
        <v>1757</v>
      </c>
      <c r="J22" s="43">
        <f aca="true" t="shared" si="6" ref="J22:J27">G22/F22</f>
        <v>3.2221231043710974</v>
      </c>
      <c r="K22" s="44">
        <f aca="true" t="shared" si="7" ref="K22:K27">G22/C22</f>
        <v>9.488695396327728</v>
      </c>
      <c r="L22" s="43">
        <f aca="true" t="shared" si="8" ref="L22:L27">H22/I22*100</f>
        <v>105.57768924302789</v>
      </c>
    </row>
    <row r="23" spans="1:12" s="55" customFormat="1" ht="30" customHeight="1">
      <c r="A23" s="49" t="s">
        <v>48</v>
      </c>
      <c r="B23" s="50"/>
      <c r="C23" s="51">
        <v>120.3873</v>
      </c>
      <c r="D23" s="52">
        <v>1</v>
      </c>
      <c r="E23" s="41">
        <v>13</v>
      </c>
      <c r="F23" s="41">
        <v>472</v>
      </c>
      <c r="G23" s="47">
        <f aca="true" t="shared" si="9" ref="G23:G27">SUM(H23,I23)</f>
        <v>1495</v>
      </c>
      <c r="H23" s="47">
        <v>765</v>
      </c>
      <c r="I23" s="47">
        <v>730</v>
      </c>
      <c r="J23" s="53">
        <f t="shared" si="6"/>
        <v>3.167372881355932</v>
      </c>
      <c r="K23" s="54">
        <f t="shared" si="7"/>
        <v>12.418253420418932</v>
      </c>
      <c r="L23" s="53">
        <f t="shared" si="8"/>
        <v>104.7945205479452</v>
      </c>
    </row>
    <row r="24" spans="1:12" s="55" customFormat="1" ht="30" customHeight="1">
      <c r="A24" s="49" t="s">
        <v>49</v>
      </c>
      <c r="B24" s="50"/>
      <c r="C24" s="51">
        <v>68.1174</v>
      </c>
      <c r="D24" s="52">
        <v>1</v>
      </c>
      <c r="E24" s="41">
        <v>8</v>
      </c>
      <c r="F24" s="41">
        <v>216</v>
      </c>
      <c r="G24" s="47">
        <f t="shared" si="9"/>
        <v>716</v>
      </c>
      <c r="H24" s="47">
        <v>358</v>
      </c>
      <c r="I24" s="47">
        <v>358</v>
      </c>
      <c r="J24" s="53">
        <f t="shared" si="6"/>
        <v>3.314814814814815</v>
      </c>
      <c r="K24" s="54">
        <f t="shared" si="7"/>
        <v>10.511264375915697</v>
      </c>
      <c r="L24" s="53">
        <f t="shared" si="8"/>
        <v>100</v>
      </c>
    </row>
    <row r="25" spans="1:12" s="55" customFormat="1" ht="30" customHeight="1">
      <c r="A25" s="49" t="s">
        <v>50</v>
      </c>
      <c r="B25" s="50"/>
      <c r="C25" s="51">
        <v>60.874</v>
      </c>
      <c r="D25" s="52">
        <v>1</v>
      </c>
      <c r="E25" s="41">
        <v>5</v>
      </c>
      <c r="F25" s="41">
        <v>175</v>
      </c>
      <c r="G25" s="47">
        <f t="shared" si="9"/>
        <v>620</v>
      </c>
      <c r="H25" s="47">
        <v>316</v>
      </c>
      <c r="I25" s="47">
        <v>304</v>
      </c>
      <c r="J25" s="53">
        <f t="shared" si="6"/>
        <v>3.5428571428571427</v>
      </c>
      <c r="K25" s="54">
        <f t="shared" si="7"/>
        <v>10.184972237736964</v>
      </c>
      <c r="L25" s="53">
        <f t="shared" si="8"/>
        <v>103.94736842105263</v>
      </c>
    </row>
    <row r="26" spans="1:12" s="55" customFormat="1" ht="30" customHeight="1">
      <c r="A26" s="49" t="s">
        <v>51</v>
      </c>
      <c r="B26" s="50"/>
      <c r="C26" s="51">
        <v>60.7174</v>
      </c>
      <c r="D26" s="52">
        <v>1</v>
      </c>
      <c r="E26" s="41">
        <v>5</v>
      </c>
      <c r="F26" s="41">
        <v>134</v>
      </c>
      <c r="G26" s="47">
        <f t="shared" si="9"/>
        <v>411</v>
      </c>
      <c r="H26" s="47">
        <v>225</v>
      </c>
      <c r="I26" s="47">
        <v>186</v>
      </c>
      <c r="J26" s="53">
        <f t="shared" si="6"/>
        <v>3.0671641791044775</v>
      </c>
      <c r="K26" s="54">
        <f t="shared" si="7"/>
        <v>6.769064551512416</v>
      </c>
      <c r="L26" s="53">
        <f t="shared" si="8"/>
        <v>120.96774193548387</v>
      </c>
    </row>
    <row r="27" spans="1:12" s="55" customFormat="1" ht="30" customHeight="1">
      <c r="A27" s="49" t="s">
        <v>52</v>
      </c>
      <c r="B27" s="50"/>
      <c r="C27" s="51">
        <v>70.5674</v>
      </c>
      <c r="D27" s="52">
        <v>1</v>
      </c>
      <c r="E27" s="41">
        <v>5</v>
      </c>
      <c r="F27" s="41">
        <v>124</v>
      </c>
      <c r="G27" s="47">
        <f t="shared" si="9"/>
        <v>370</v>
      </c>
      <c r="H27" s="47">
        <v>191</v>
      </c>
      <c r="I27" s="47">
        <v>179</v>
      </c>
      <c r="J27" s="53">
        <f t="shared" si="6"/>
        <v>2.9838709677419355</v>
      </c>
      <c r="K27" s="54">
        <f t="shared" si="7"/>
        <v>5.243214288750896</v>
      </c>
      <c r="L27" s="53">
        <f t="shared" si="8"/>
        <v>106.70391061452513</v>
      </c>
    </row>
    <row r="28" spans="1:12" ht="20.25" customHeight="1">
      <c r="A28" s="56"/>
      <c r="B28" s="32"/>
      <c r="C28" s="57"/>
      <c r="D28" s="58"/>
      <c r="E28" s="59"/>
      <c r="F28" s="59"/>
      <c r="G28" s="60"/>
      <c r="H28" s="60"/>
      <c r="I28" s="60"/>
      <c r="J28" s="61"/>
      <c r="K28" s="62"/>
      <c r="L28" s="61"/>
    </row>
    <row r="29" spans="1:3" ht="19.5" customHeight="1">
      <c r="A29" s="63" t="s">
        <v>53</v>
      </c>
      <c r="B29" s="63"/>
      <c r="C29" s="63"/>
    </row>
  </sheetData>
  <sheetProtection selectLockedCells="1" selectUnlockedCells="1"/>
  <mergeCells count="12">
    <mergeCell ref="A2:F2"/>
    <mergeCell ref="G2:L2"/>
    <mergeCell ref="A4:B4"/>
    <mergeCell ref="H4:I4"/>
    <mergeCell ref="A5:B5"/>
    <mergeCell ref="D5:D6"/>
    <mergeCell ref="E5:E6"/>
    <mergeCell ref="F5:F6"/>
    <mergeCell ref="H5:I5"/>
    <mergeCell ref="J5:J6"/>
    <mergeCell ref="A6:B6"/>
    <mergeCell ref="A29:C29"/>
  </mergeCells>
  <printOptions horizontalCentered="1"/>
  <pageMargins left="0.7875" right="0.7875" top="0.5902777777777778" bottom="0.5097222222222222" header="0.5118055555555555" footer="0.5118055555555555"/>
  <pageSetup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1">
      <pane xSplit="4" ySplit="6" topLeftCell="E31" activePane="bottomRight" state="frozen"/>
      <selection pane="topLeft" activeCell="A1" sqref="A1"/>
      <selection pane="topRight" activeCell="E1" sqref="E1"/>
      <selection pane="bottomLeft" activeCell="A31" sqref="A31"/>
      <selection pane="bottomRight" activeCell="V1" sqref="V1"/>
    </sheetView>
  </sheetViews>
  <sheetFormatPr defaultColWidth="7.99609375" defaultRowHeight="19.5" customHeight="1"/>
  <cols>
    <col min="1" max="1" width="7.88671875" style="420" customWidth="1"/>
    <col min="2" max="2" width="4.4453125" style="420" customWidth="1"/>
    <col min="3" max="3" width="2.6640625" style="420" customWidth="1"/>
    <col min="4" max="4" width="4.77734375" style="420" customWidth="1"/>
    <col min="5" max="5" width="6.6640625" style="404" customWidth="1"/>
    <col min="6" max="10" width="6.10546875" style="404" customWidth="1"/>
    <col min="11" max="11" width="6.10546875" style="405" customWidth="1"/>
    <col min="12" max="12" width="6.10546875" style="453" customWidth="1"/>
    <col min="13" max="13" width="6.6640625" style="406" customWidth="1"/>
    <col min="14" max="20" width="6.6640625" style="404" customWidth="1"/>
    <col min="21" max="21" width="6.5546875" style="404" customWidth="1"/>
    <col min="22" max="22" width="6.5546875" style="406" customWidth="1"/>
    <col min="23" max="16384" width="7.77734375" style="404" customWidth="1"/>
  </cols>
  <sheetData>
    <row r="1" spans="1:22" s="415" customFormat="1" ht="15.75" customHeight="1">
      <c r="A1" s="407" t="s">
        <v>373</v>
      </c>
      <c r="B1" s="407"/>
      <c r="C1" s="454"/>
      <c r="D1" s="454"/>
      <c r="K1" s="455"/>
      <c r="L1" s="456"/>
      <c r="M1" s="454"/>
      <c r="V1" s="408" t="s">
        <v>374</v>
      </c>
    </row>
    <row r="2" spans="1:22" s="409" customFormat="1" ht="27" customHeight="1">
      <c r="A2" s="420"/>
      <c r="B2" s="420"/>
      <c r="C2" s="457" t="s">
        <v>375</v>
      </c>
      <c r="D2" s="457"/>
      <c r="E2" s="457"/>
      <c r="F2" s="457"/>
      <c r="G2" s="457"/>
      <c r="H2" s="457"/>
      <c r="I2" s="457"/>
      <c r="J2" s="457"/>
      <c r="K2" s="457"/>
      <c r="L2" s="458"/>
      <c r="M2" s="459"/>
      <c r="N2" s="410" t="s">
        <v>376</v>
      </c>
      <c r="O2" s="410"/>
      <c r="P2" s="410"/>
      <c r="Q2" s="410"/>
      <c r="R2" s="410"/>
      <c r="S2" s="410"/>
      <c r="T2" s="410"/>
      <c r="U2" s="410"/>
      <c r="V2" s="411"/>
    </row>
    <row r="3" spans="1:22" s="415" customFormat="1" ht="15.75" customHeight="1">
      <c r="A3" s="407" t="s">
        <v>4</v>
      </c>
      <c r="B3" s="420"/>
      <c r="C3" s="420"/>
      <c r="D3" s="420"/>
      <c r="K3" s="455"/>
      <c r="L3" s="413"/>
      <c r="M3" s="454"/>
      <c r="V3" s="460" t="s">
        <v>273</v>
      </c>
    </row>
    <row r="4" spans="1:22" s="420" customFormat="1" ht="24" customHeight="1">
      <c r="A4" s="416" t="s">
        <v>6</v>
      </c>
      <c r="B4" s="416"/>
      <c r="C4" s="461" t="s">
        <v>211</v>
      </c>
      <c r="D4" s="461"/>
      <c r="E4" s="416" t="s">
        <v>274</v>
      </c>
      <c r="F4" s="462" t="s">
        <v>213</v>
      </c>
      <c r="G4" s="462" t="s">
        <v>214</v>
      </c>
      <c r="H4" s="462" t="s">
        <v>215</v>
      </c>
      <c r="I4" s="462" t="s">
        <v>216</v>
      </c>
      <c r="J4" s="462" t="s">
        <v>217</v>
      </c>
      <c r="K4" s="463" t="s">
        <v>218</v>
      </c>
      <c r="L4" s="464" t="s">
        <v>219</v>
      </c>
      <c r="M4" s="462" t="s">
        <v>220</v>
      </c>
      <c r="N4" s="462" t="s">
        <v>221</v>
      </c>
      <c r="O4" s="462" t="s">
        <v>222</v>
      </c>
      <c r="P4" s="462" t="s">
        <v>223</v>
      </c>
      <c r="Q4" s="462" t="s">
        <v>224</v>
      </c>
      <c r="R4" s="462" t="s">
        <v>225</v>
      </c>
      <c r="S4" s="462" t="s">
        <v>226</v>
      </c>
      <c r="T4" s="462" t="s">
        <v>227</v>
      </c>
      <c r="U4" s="462" t="s">
        <v>228</v>
      </c>
      <c r="V4" s="465" t="s">
        <v>377</v>
      </c>
    </row>
    <row r="5" spans="1:22" s="420" customFormat="1" ht="36" customHeight="1">
      <c r="A5" s="431" t="s">
        <v>378</v>
      </c>
      <c r="B5" s="431"/>
      <c r="C5" s="466" t="s">
        <v>379</v>
      </c>
      <c r="D5" s="466"/>
      <c r="E5" s="466" t="s">
        <v>380</v>
      </c>
      <c r="F5" s="467" t="s">
        <v>381</v>
      </c>
      <c r="G5" s="467" t="s">
        <v>382</v>
      </c>
      <c r="H5" s="467" t="s">
        <v>383</v>
      </c>
      <c r="I5" s="467" t="s">
        <v>384</v>
      </c>
      <c r="J5" s="467" t="s">
        <v>385</v>
      </c>
      <c r="K5" s="467" t="s">
        <v>386</v>
      </c>
      <c r="L5" s="467" t="s">
        <v>387</v>
      </c>
      <c r="M5" s="468" t="s">
        <v>388</v>
      </c>
      <c r="N5" s="467" t="s">
        <v>389</v>
      </c>
      <c r="O5" s="467" t="s">
        <v>390</v>
      </c>
      <c r="P5" s="467" t="s">
        <v>391</v>
      </c>
      <c r="Q5" s="467" t="s">
        <v>392</v>
      </c>
      <c r="R5" s="467" t="s">
        <v>393</v>
      </c>
      <c r="S5" s="467" t="s">
        <v>394</v>
      </c>
      <c r="T5" s="467" t="s">
        <v>395</v>
      </c>
      <c r="U5" s="467" t="s">
        <v>396</v>
      </c>
      <c r="V5" s="469" t="s">
        <v>397</v>
      </c>
    </row>
    <row r="6" spans="1:22" s="420" customFormat="1" ht="6" customHeight="1">
      <c r="A6" s="426"/>
      <c r="B6" s="416"/>
      <c r="C6" s="470"/>
      <c r="D6" s="471"/>
      <c r="E6" s="472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</row>
    <row r="7" spans="1:22" s="405" customFormat="1" ht="16.5" customHeight="1">
      <c r="A7" s="428"/>
      <c r="B7" s="429"/>
      <c r="C7" s="474" t="s">
        <v>86</v>
      </c>
      <c r="D7" s="475" t="s">
        <v>102</v>
      </c>
      <c r="E7" s="446">
        <f>SUM(E8:E9)</f>
        <v>3024</v>
      </c>
      <c r="F7" s="446">
        <f>SUM(F8:F9)</f>
        <v>279</v>
      </c>
      <c r="G7" s="446">
        <f>SUM(G8:G9)</f>
        <v>254</v>
      </c>
      <c r="H7" s="446">
        <f>SUM(H8:H9)</f>
        <v>244</v>
      </c>
      <c r="I7" s="446">
        <f>SUM(I8:I9)</f>
        <v>293</v>
      </c>
      <c r="J7" s="446">
        <f>SUM(J8:J9)</f>
        <v>323</v>
      </c>
      <c r="K7" s="446">
        <f>SUM(K8:K9)</f>
        <v>347</v>
      </c>
      <c r="L7" s="446">
        <f>SUM(L8:L9)</f>
        <v>247</v>
      </c>
      <c r="M7" s="446">
        <f>SUM(M8:M9)</f>
        <v>233</v>
      </c>
      <c r="N7" s="446">
        <f>SUM(N8:N9)</f>
        <v>156</v>
      </c>
      <c r="O7" s="446">
        <f>SUM(O8:O9)</f>
        <v>142</v>
      </c>
      <c r="P7" s="446">
        <f>SUM(P8:P9)</f>
        <v>107</v>
      </c>
      <c r="Q7" s="446">
        <f>SUM(Q8:Q9)</f>
        <v>137</v>
      </c>
      <c r="R7" s="446">
        <f>SUM(R8:R9)</f>
        <v>109</v>
      </c>
      <c r="S7" s="446">
        <f>SUM(S8:S9)</f>
        <v>71</v>
      </c>
      <c r="T7" s="446">
        <f>SUM(T8:T9)</f>
        <v>55</v>
      </c>
      <c r="U7" s="446">
        <f>SUM(U8:U9)</f>
        <v>17</v>
      </c>
      <c r="V7" s="446">
        <f>SUM(V8:V9)</f>
        <v>10</v>
      </c>
    </row>
    <row r="8" spans="1:22" s="405" customFormat="1" ht="16.5" customHeight="1">
      <c r="A8" s="476" t="s">
        <v>398</v>
      </c>
      <c r="B8" s="427">
        <v>1996</v>
      </c>
      <c r="C8" s="477" t="s">
        <v>97</v>
      </c>
      <c r="D8" s="478" t="s">
        <v>118</v>
      </c>
      <c r="E8" s="138">
        <f aca="true" t="shared" si="0" ref="E8:E9">SUM(F8:V8)</f>
        <v>1661</v>
      </c>
      <c r="F8" s="138">
        <v>158</v>
      </c>
      <c r="G8" s="138">
        <v>131</v>
      </c>
      <c r="H8" s="138">
        <v>128</v>
      </c>
      <c r="I8" s="138">
        <v>153</v>
      </c>
      <c r="J8" s="138">
        <v>178</v>
      </c>
      <c r="K8" s="446">
        <v>217</v>
      </c>
      <c r="L8" s="446">
        <v>157</v>
      </c>
      <c r="M8" s="138">
        <v>119</v>
      </c>
      <c r="N8" s="138">
        <v>81</v>
      </c>
      <c r="O8" s="138">
        <v>74</v>
      </c>
      <c r="P8" s="138">
        <v>57</v>
      </c>
      <c r="Q8" s="138">
        <v>71</v>
      </c>
      <c r="R8" s="138">
        <v>57</v>
      </c>
      <c r="S8" s="138">
        <v>37</v>
      </c>
      <c r="T8" s="138">
        <v>29</v>
      </c>
      <c r="U8" s="138">
        <v>9</v>
      </c>
      <c r="V8" s="138">
        <v>5</v>
      </c>
    </row>
    <row r="9" spans="1:22" s="405" customFormat="1" ht="16.5" customHeight="1">
      <c r="A9" s="428"/>
      <c r="B9" s="429"/>
      <c r="C9" s="474" t="s">
        <v>98</v>
      </c>
      <c r="D9" s="475" t="s">
        <v>119</v>
      </c>
      <c r="E9" s="138">
        <f t="shared" si="0"/>
        <v>1363</v>
      </c>
      <c r="F9" s="446">
        <v>121</v>
      </c>
      <c r="G9" s="446">
        <v>123</v>
      </c>
      <c r="H9" s="446">
        <v>116</v>
      </c>
      <c r="I9" s="446">
        <v>140</v>
      </c>
      <c r="J9" s="446">
        <v>145</v>
      </c>
      <c r="K9" s="446">
        <v>130</v>
      </c>
      <c r="L9" s="446">
        <v>90</v>
      </c>
      <c r="M9" s="446">
        <v>114</v>
      </c>
      <c r="N9" s="446">
        <v>75</v>
      </c>
      <c r="O9" s="446">
        <v>68</v>
      </c>
      <c r="P9" s="446">
        <v>50</v>
      </c>
      <c r="Q9" s="446">
        <v>66</v>
      </c>
      <c r="R9" s="446">
        <v>52</v>
      </c>
      <c r="S9" s="446">
        <v>34</v>
      </c>
      <c r="T9" s="446">
        <v>26</v>
      </c>
      <c r="U9" s="446">
        <v>8</v>
      </c>
      <c r="V9" s="446">
        <v>5</v>
      </c>
    </row>
    <row r="10" spans="1:22" s="405" customFormat="1" ht="4.5" customHeight="1">
      <c r="A10" s="428"/>
      <c r="B10" s="429"/>
      <c r="C10" s="474"/>
      <c r="D10" s="429"/>
      <c r="E10" s="138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</row>
    <row r="11" spans="1:22" s="405" customFormat="1" ht="16.5" customHeight="1">
      <c r="A11" s="428"/>
      <c r="B11" s="429"/>
      <c r="C11" s="474" t="s">
        <v>86</v>
      </c>
      <c r="D11" s="475" t="s">
        <v>102</v>
      </c>
      <c r="E11" s="446">
        <f>SUM(E12:E13)</f>
        <v>3123</v>
      </c>
      <c r="F11" s="446">
        <f>SUM(F12:F13)</f>
        <v>284</v>
      </c>
      <c r="G11" s="446">
        <f>SUM(G12:G13)</f>
        <v>268</v>
      </c>
      <c r="H11" s="446">
        <f>SUM(H12:H13)</f>
        <v>250</v>
      </c>
      <c r="I11" s="446">
        <f>SUM(I12:I13)</f>
        <v>310</v>
      </c>
      <c r="J11" s="446">
        <f>SUM(J12:J13)</f>
        <v>331</v>
      </c>
      <c r="K11" s="446">
        <f>SUM(K12:K13)</f>
        <v>358</v>
      </c>
      <c r="L11" s="446">
        <f>SUM(L12:L13)</f>
        <v>258</v>
      </c>
      <c r="M11" s="446">
        <f>SUM(M12:M13)</f>
        <v>199</v>
      </c>
      <c r="N11" s="446">
        <f>SUM(N12:N13)</f>
        <v>157</v>
      </c>
      <c r="O11" s="446">
        <f>SUM(O12:O13)</f>
        <v>148</v>
      </c>
      <c r="P11" s="446">
        <f>SUM(P12:P13)</f>
        <v>137</v>
      </c>
      <c r="Q11" s="446">
        <f>SUM(Q12:Q13)</f>
        <v>142</v>
      </c>
      <c r="R11" s="446">
        <f>SUM(R12:R13)</f>
        <v>114</v>
      </c>
      <c r="S11" s="446">
        <f>SUM(S12:S13)</f>
        <v>77</v>
      </c>
      <c r="T11" s="446">
        <f>SUM(T12:T13)</f>
        <v>51</v>
      </c>
      <c r="U11" s="446">
        <f>SUM(U12:U13)</f>
        <v>28</v>
      </c>
      <c r="V11" s="446">
        <f>SUM(V12:V13)</f>
        <v>11</v>
      </c>
    </row>
    <row r="12" spans="1:22" s="405" customFormat="1" ht="16.5" customHeight="1">
      <c r="A12" s="476" t="s">
        <v>399</v>
      </c>
      <c r="B12" s="427">
        <v>1997</v>
      </c>
      <c r="C12" s="477" t="s">
        <v>97</v>
      </c>
      <c r="D12" s="478" t="s">
        <v>118</v>
      </c>
      <c r="E12" s="138">
        <f aca="true" t="shared" si="1" ref="E12:E13">SUM(F12:V12)</f>
        <v>1690</v>
      </c>
      <c r="F12" s="138">
        <v>164</v>
      </c>
      <c r="G12" s="138">
        <v>135</v>
      </c>
      <c r="H12" s="138">
        <v>128</v>
      </c>
      <c r="I12" s="138">
        <v>158</v>
      </c>
      <c r="J12" s="138">
        <v>179</v>
      </c>
      <c r="K12" s="446">
        <v>213</v>
      </c>
      <c r="L12" s="446">
        <v>161</v>
      </c>
      <c r="M12" s="138">
        <v>118</v>
      </c>
      <c r="N12" s="138">
        <v>82</v>
      </c>
      <c r="O12" s="138">
        <v>74</v>
      </c>
      <c r="P12" s="138">
        <v>60</v>
      </c>
      <c r="Q12" s="138">
        <v>71</v>
      </c>
      <c r="R12" s="138">
        <v>60</v>
      </c>
      <c r="S12" s="138">
        <v>39</v>
      </c>
      <c r="T12" s="138">
        <v>33</v>
      </c>
      <c r="U12" s="138">
        <v>11</v>
      </c>
      <c r="V12" s="138">
        <v>4</v>
      </c>
    </row>
    <row r="13" spans="1:22" s="405" customFormat="1" ht="16.5" customHeight="1">
      <c r="A13" s="428"/>
      <c r="B13" s="429"/>
      <c r="C13" s="474" t="s">
        <v>98</v>
      </c>
      <c r="D13" s="475" t="s">
        <v>119</v>
      </c>
      <c r="E13" s="138">
        <f t="shared" si="1"/>
        <v>1433</v>
      </c>
      <c r="F13" s="446">
        <v>120</v>
      </c>
      <c r="G13" s="446">
        <v>133</v>
      </c>
      <c r="H13" s="446">
        <v>122</v>
      </c>
      <c r="I13" s="446">
        <v>152</v>
      </c>
      <c r="J13" s="446">
        <v>152</v>
      </c>
      <c r="K13" s="446">
        <v>145</v>
      </c>
      <c r="L13" s="446">
        <v>97</v>
      </c>
      <c r="M13" s="446">
        <v>81</v>
      </c>
      <c r="N13" s="446">
        <v>75</v>
      </c>
      <c r="O13" s="446">
        <v>74</v>
      </c>
      <c r="P13" s="446">
        <v>77</v>
      </c>
      <c r="Q13" s="446">
        <v>71</v>
      </c>
      <c r="R13" s="446">
        <v>54</v>
      </c>
      <c r="S13" s="446">
        <v>38</v>
      </c>
      <c r="T13" s="446">
        <v>18</v>
      </c>
      <c r="U13" s="446">
        <v>17</v>
      </c>
      <c r="V13" s="446">
        <v>7</v>
      </c>
    </row>
    <row r="14" spans="1:22" s="405" customFormat="1" ht="4.5" customHeight="1">
      <c r="A14" s="428"/>
      <c r="B14" s="429"/>
      <c r="C14" s="474"/>
      <c r="D14" s="429"/>
      <c r="E14" s="138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</row>
    <row r="15" spans="1:22" s="405" customFormat="1" ht="16.5" customHeight="1">
      <c r="A15" s="428"/>
      <c r="B15" s="429"/>
      <c r="C15" s="474" t="s">
        <v>86</v>
      </c>
      <c r="D15" s="475" t="s">
        <v>102</v>
      </c>
      <c r="E15" s="446">
        <f>SUM(E16:E17)</f>
        <v>3097</v>
      </c>
      <c r="F15" s="446">
        <f>SUM(F16:F17)</f>
        <v>281</v>
      </c>
      <c r="G15" s="446">
        <f>SUM(G16:G17)</f>
        <v>269</v>
      </c>
      <c r="H15" s="446">
        <f>SUM(H16:H17)</f>
        <v>246</v>
      </c>
      <c r="I15" s="446">
        <f>SUM(I16:I17)</f>
        <v>304</v>
      </c>
      <c r="J15" s="446">
        <f>SUM(J16:J17)</f>
        <v>329</v>
      </c>
      <c r="K15" s="446">
        <f>SUM(K16:K17)</f>
        <v>349</v>
      </c>
      <c r="L15" s="446">
        <f>SUM(L16:L17)</f>
        <v>252</v>
      </c>
      <c r="M15" s="446">
        <f>SUM(M16:M17)</f>
        <v>202</v>
      </c>
      <c r="N15" s="446">
        <f>SUM(N16:N17)</f>
        <v>163</v>
      </c>
      <c r="O15" s="446">
        <f>SUM(O16:O17)</f>
        <v>156</v>
      </c>
      <c r="P15" s="446">
        <f>SUM(P16:P17)</f>
        <v>139</v>
      </c>
      <c r="Q15" s="446">
        <f>SUM(Q16:Q17)</f>
        <v>135</v>
      </c>
      <c r="R15" s="446">
        <f>SUM(R16:R17)</f>
        <v>112</v>
      </c>
      <c r="S15" s="446">
        <f>SUM(S16:S17)</f>
        <v>80</v>
      </c>
      <c r="T15" s="446">
        <f>SUM(T16:T17)</f>
        <v>52</v>
      </c>
      <c r="U15" s="446">
        <f>SUM(U16:U17)</f>
        <v>24</v>
      </c>
      <c r="V15" s="446">
        <f>SUM(V16:V17)</f>
        <v>4</v>
      </c>
    </row>
    <row r="16" spans="1:22" s="405" customFormat="1" ht="16.5" customHeight="1">
      <c r="A16" s="476" t="s">
        <v>400</v>
      </c>
      <c r="B16" s="427">
        <v>1998</v>
      </c>
      <c r="C16" s="477" t="s">
        <v>97</v>
      </c>
      <c r="D16" s="478" t="s">
        <v>118</v>
      </c>
      <c r="E16" s="138">
        <f aca="true" t="shared" si="2" ref="E16:E17">SUM(F16:V16)</f>
        <v>1685</v>
      </c>
      <c r="F16" s="446">
        <v>167</v>
      </c>
      <c r="G16" s="446">
        <v>132</v>
      </c>
      <c r="H16" s="446">
        <v>127</v>
      </c>
      <c r="I16" s="446">
        <v>155</v>
      </c>
      <c r="J16" s="446">
        <v>174</v>
      </c>
      <c r="K16" s="446">
        <v>210</v>
      </c>
      <c r="L16" s="446">
        <v>159</v>
      </c>
      <c r="M16" s="446">
        <v>121</v>
      </c>
      <c r="N16" s="446">
        <v>84</v>
      </c>
      <c r="O16" s="446">
        <v>77</v>
      </c>
      <c r="P16" s="446">
        <v>64</v>
      </c>
      <c r="Q16" s="446">
        <v>67</v>
      </c>
      <c r="R16" s="446">
        <v>60</v>
      </c>
      <c r="S16" s="446">
        <v>44</v>
      </c>
      <c r="T16" s="446">
        <v>31</v>
      </c>
      <c r="U16" s="446">
        <v>10</v>
      </c>
      <c r="V16" s="446">
        <v>3</v>
      </c>
    </row>
    <row r="17" spans="1:22" s="405" customFormat="1" ht="16.5" customHeight="1">
      <c r="A17" s="428"/>
      <c r="B17" s="429"/>
      <c r="C17" s="477" t="s">
        <v>98</v>
      </c>
      <c r="D17" s="475" t="s">
        <v>119</v>
      </c>
      <c r="E17" s="138">
        <f t="shared" si="2"/>
        <v>1412</v>
      </c>
      <c r="F17" s="446">
        <v>114</v>
      </c>
      <c r="G17" s="446">
        <v>137</v>
      </c>
      <c r="H17" s="446">
        <v>119</v>
      </c>
      <c r="I17" s="446">
        <v>149</v>
      </c>
      <c r="J17" s="446">
        <v>155</v>
      </c>
      <c r="K17" s="446">
        <v>139</v>
      </c>
      <c r="L17" s="446">
        <v>93</v>
      </c>
      <c r="M17" s="446">
        <v>81</v>
      </c>
      <c r="N17" s="446">
        <v>79</v>
      </c>
      <c r="O17" s="446">
        <v>79</v>
      </c>
      <c r="P17" s="446">
        <v>75</v>
      </c>
      <c r="Q17" s="446">
        <v>68</v>
      </c>
      <c r="R17" s="446">
        <v>52</v>
      </c>
      <c r="S17" s="446">
        <v>36</v>
      </c>
      <c r="T17" s="446">
        <v>21</v>
      </c>
      <c r="U17" s="446">
        <v>14</v>
      </c>
      <c r="V17" s="446">
        <v>1</v>
      </c>
    </row>
    <row r="18" spans="1:22" s="405" customFormat="1" ht="4.5" customHeight="1">
      <c r="A18" s="428"/>
      <c r="B18" s="429"/>
      <c r="C18" s="477"/>
      <c r="D18" s="427"/>
      <c r="E18" s="138"/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  <c r="V18" s="446"/>
    </row>
    <row r="19" spans="1:22" s="405" customFormat="1" ht="16.5" customHeight="1">
      <c r="A19" s="428"/>
      <c r="B19" s="429"/>
      <c r="C19" s="474" t="s">
        <v>86</v>
      </c>
      <c r="D19" s="475" t="s">
        <v>102</v>
      </c>
      <c r="E19" s="446">
        <f>SUM(E20:E21)</f>
        <v>3084</v>
      </c>
      <c r="F19" s="446">
        <f>SUM(F20:F21)</f>
        <v>272</v>
      </c>
      <c r="G19" s="446">
        <f>SUM(G20:G21)</f>
        <v>265</v>
      </c>
      <c r="H19" s="446">
        <f>SUM(H20:H21)</f>
        <v>256</v>
      </c>
      <c r="I19" s="446">
        <f>SUM(I20:I21)</f>
        <v>302</v>
      </c>
      <c r="J19" s="446">
        <f>SUM(J20:J21)</f>
        <v>336</v>
      </c>
      <c r="K19" s="446">
        <f>SUM(K20:K21)</f>
        <v>359</v>
      </c>
      <c r="L19" s="446">
        <f>SUM(L20:L21)</f>
        <v>248</v>
      </c>
      <c r="M19" s="446">
        <f>SUM(M20:M21)</f>
        <v>204</v>
      </c>
      <c r="N19" s="446">
        <f>SUM(N20:N21)</f>
        <v>162</v>
      </c>
      <c r="O19" s="446">
        <f>SUM(O20:O21)</f>
        <v>153</v>
      </c>
      <c r="P19" s="446">
        <f>SUM(P20:P21)</f>
        <v>142</v>
      </c>
      <c r="Q19" s="446">
        <f>SUM(Q20:Q21)</f>
        <v>128</v>
      </c>
      <c r="R19" s="446">
        <f>SUM(R20:R21)</f>
        <v>105</v>
      </c>
      <c r="S19" s="446">
        <f>SUM(S20:S21)</f>
        <v>76</v>
      </c>
      <c r="T19" s="446">
        <f>SUM(T20:T21)</f>
        <v>44</v>
      </c>
      <c r="U19" s="446">
        <f>SUM(U20:U21)</f>
        <v>25</v>
      </c>
      <c r="V19" s="446">
        <f>SUM(V20:V21)</f>
        <v>7</v>
      </c>
    </row>
    <row r="20" spans="1:22" s="405" customFormat="1" ht="16.5" customHeight="1">
      <c r="A20" s="476" t="s">
        <v>401</v>
      </c>
      <c r="B20" s="427">
        <v>1999</v>
      </c>
      <c r="C20" s="477" t="s">
        <v>97</v>
      </c>
      <c r="D20" s="478" t="s">
        <v>118</v>
      </c>
      <c r="E20" s="138">
        <f aca="true" t="shared" si="3" ref="E20:E21">SUM(F20:V20)</f>
        <v>1664</v>
      </c>
      <c r="F20" s="446">
        <v>156</v>
      </c>
      <c r="G20" s="446">
        <v>134</v>
      </c>
      <c r="H20" s="446">
        <v>129</v>
      </c>
      <c r="I20" s="446">
        <v>152</v>
      </c>
      <c r="J20" s="446">
        <v>178</v>
      </c>
      <c r="K20" s="446">
        <v>224</v>
      </c>
      <c r="L20" s="446">
        <v>154</v>
      </c>
      <c r="M20" s="446">
        <v>121</v>
      </c>
      <c r="N20" s="446">
        <v>81</v>
      </c>
      <c r="O20" s="446">
        <v>72</v>
      </c>
      <c r="P20" s="446">
        <v>64</v>
      </c>
      <c r="Q20" s="446">
        <v>63</v>
      </c>
      <c r="R20" s="446">
        <v>57</v>
      </c>
      <c r="S20" s="446">
        <v>38</v>
      </c>
      <c r="T20" s="446">
        <v>26</v>
      </c>
      <c r="U20" s="446">
        <v>12</v>
      </c>
      <c r="V20" s="446">
        <v>3</v>
      </c>
    </row>
    <row r="21" spans="1:22" s="405" customFormat="1" ht="16.5" customHeight="1">
      <c r="A21" s="428"/>
      <c r="B21" s="429"/>
      <c r="C21" s="477" t="s">
        <v>98</v>
      </c>
      <c r="D21" s="475" t="s">
        <v>119</v>
      </c>
      <c r="E21" s="138">
        <f t="shared" si="3"/>
        <v>1420</v>
      </c>
      <c r="F21" s="446">
        <v>116</v>
      </c>
      <c r="G21" s="446">
        <v>131</v>
      </c>
      <c r="H21" s="446">
        <v>127</v>
      </c>
      <c r="I21" s="446">
        <v>150</v>
      </c>
      <c r="J21" s="446">
        <v>158</v>
      </c>
      <c r="K21" s="446">
        <v>135</v>
      </c>
      <c r="L21" s="446">
        <v>94</v>
      </c>
      <c r="M21" s="446">
        <v>83</v>
      </c>
      <c r="N21" s="446">
        <v>81</v>
      </c>
      <c r="O21" s="446">
        <v>81</v>
      </c>
      <c r="P21" s="446">
        <v>78</v>
      </c>
      <c r="Q21" s="446">
        <v>65</v>
      </c>
      <c r="R21" s="446">
        <v>48</v>
      </c>
      <c r="S21" s="446">
        <v>38</v>
      </c>
      <c r="T21" s="446">
        <v>18</v>
      </c>
      <c r="U21" s="446">
        <v>13</v>
      </c>
      <c r="V21" s="446">
        <v>4</v>
      </c>
    </row>
    <row r="22" spans="1:22" s="405" customFormat="1" ht="4.5" customHeight="1">
      <c r="A22" s="428"/>
      <c r="B22" s="429"/>
      <c r="C22" s="477"/>
      <c r="D22" s="427"/>
      <c r="E22" s="138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</row>
    <row r="23" spans="1:22" s="405" customFormat="1" ht="16.5" customHeight="1">
      <c r="A23" s="428"/>
      <c r="B23" s="429"/>
      <c r="C23" s="474" t="s">
        <v>86</v>
      </c>
      <c r="D23" s="475" t="s">
        <v>102</v>
      </c>
      <c r="E23" s="446">
        <f>SUM(E24:E25)</f>
        <v>3073</v>
      </c>
      <c r="F23" s="446">
        <f>SUM(F24:F25)</f>
        <v>252</v>
      </c>
      <c r="G23" s="446">
        <f>SUM(G24:G25)</f>
        <v>223</v>
      </c>
      <c r="H23" s="446">
        <f>SUM(H24:H25)</f>
        <v>215</v>
      </c>
      <c r="I23" s="446">
        <f>SUM(I24:I25)</f>
        <v>250</v>
      </c>
      <c r="J23" s="446">
        <f>SUM(J24:J25)</f>
        <v>263</v>
      </c>
      <c r="K23" s="446">
        <f>SUM(K24:K25)</f>
        <v>264</v>
      </c>
      <c r="L23" s="446">
        <f>SUM(L24:L25)</f>
        <v>285</v>
      </c>
      <c r="M23" s="446">
        <f>SUM(M24:M25)</f>
        <v>310</v>
      </c>
      <c r="N23" s="446">
        <f>SUM(N24:N25)</f>
        <v>288</v>
      </c>
      <c r="O23" s="446">
        <f>SUM(O24:O25)</f>
        <v>192</v>
      </c>
      <c r="P23" s="446">
        <f>SUM(P24:P25)</f>
        <v>101</v>
      </c>
      <c r="Q23" s="446">
        <f>SUM(Q24:Q25)</f>
        <v>73</v>
      </c>
      <c r="R23" s="446">
        <f>SUM(R24:R25)</f>
        <v>103</v>
      </c>
      <c r="S23" s="446">
        <f>SUM(S24:S25)</f>
        <v>98</v>
      </c>
      <c r="T23" s="446">
        <f>SUM(T24:T25)</f>
        <v>70</v>
      </c>
      <c r="U23" s="446">
        <f>SUM(U24:U25)</f>
        <v>55</v>
      </c>
      <c r="V23" s="446">
        <f>SUM(V24:V25)</f>
        <v>31</v>
      </c>
    </row>
    <row r="24" spans="1:22" s="405" customFormat="1" ht="16.5" customHeight="1">
      <c r="A24" s="479" t="s">
        <v>402</v>
      </c>
      <c r="B24" s="429">
        <v>2000</v>
      </c>
      <c r="C24" s="474" t="s">
        <v>97</v>
      </c>
      <c r="D24" s="478" t="s">
        <v>118</v>
      </c>
      <c r="E24" s="138">
        <f aca="true" t="shared" si="4" ref="E24:E25">SUM(F24:V24)</f>
        <v>1658</v>
      </c>
      <c r="F24" s="446">
        <v>143</v>
      </c>
      <c r="G24" s="446">
        <v>118</v>
      </c>
      <c r="H24" s="446">
        <v>111</v>
      </c>
      <c r="I24" s="446">
        <v>134</v>
      </c>
      <c r="J24" s="446">
        <v>134</v>
      </c>
      <c r="K24" s="446">
        <v>158</v>
      </c>
      <c r="L24" s="446">
        <v>153</v>
      </c>
      <c r="M24" s="446">
        <v>199</v>
      </c>
      <c r="N24" s="446">
        <v>169</v>
      </c>
      <c r="O24" s="446">
        <v>113</v>
      </c>
      <c r="P24" s="446">
        <v>55</v>
      </c>
      <c r="Q24" s="446">
        <v>37</v>
      </c>
      <c r="R24" s="446">
        <v>53</v>
      </c>
      <c r="S24" s="446">
        <v>33</v>
      </c>
      <c r="T24" s="446">
        <v>26</v>
      </c>
      <c r="U24" s="446">
        <v>15</v>
      </c>
      <c r="V24" s="446">
        <v>7</v>
      </c>
    </row>
    <row r="25" spans="1:22" s="405" customFormat="1" ht="16.5" customHeight="1">
      <c r="A25" s="428"/>
      <c r="B25" s="429"/>
      <c r="C25" s="474" t="s">
        <v>98</v>
      </c>
      <c r="D25" s="475" t="s">
        <v>119</v>
      </c>
      <c r="E25" s="138">
        <f t="shared" si="4"/>
        <v>1415</v>
      </c>
      <c r="F25" s="446">
        <v>109</v>
      </c>
      <c r="G25" s="446">
        <v>105</v>
      </c>
      <c r="H25" s="446">
        <v>104</v>
      </c>
      <c r="I25" s="446">
        <v>116</v>
      </c>
      <c r="J25" s="446">
        <v>129</v>
      </c>
      <c r="K25" s="446">
        <v>106</v>
      </c>
      <c r="L25" s="446">
        <v>132</v>
      </c>
      <c r="M25" s="446">
        <v>111</v>
      </c>
      <c r="N25" s="446">
        <v>119</v>
      </c>
      <c r="O25" s="446">
        <v>79</v>
      </c>
      <c r="P25" s="446">
        <v>46</v>
      </c>
      <c r="Q25" s="446">
        <v>36</v>
      </c>
      <c r="R25" s="446">
        <v>50</v>
      </c>
      <c r="S25" s="446">
        <v>65</v>
      </c>
      <c r="T25" s="446">
        <v>44</v>
      </c>
      <c r="U25" s="446">
        <v>40</v>
      </c>
      <c r="V25" s="446">
        <v>24</v>
      </c>
    </row>
    <row r="26" spans="1:22" s="405" customFormat="1" ht="4.5" customHeight="1">
      <c r="A26" s="428"/>
      <c r="B26" s="429"/>
      <c r="C26" s="474"/>
      <c r="D26" s="429"/>
      <c r="E26" s="138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</row>
    <row r="27" spans="1:22" s="405" customFormat="1" ht="16.5" customHeight="1">
      <c r="A27" s="428"/>
      <c r="B27" s="429"/>
      <c r="C27" s="474" t="s">
        <v>86</v>
      </c>
      <c r="D27" s="475" t="s">
        <v>102</v>
      </c>
      <c r="E27" s="446">
        <f>SUM(E28:E29)</f>
        <v>3163</v>
      </c>
      <c r="F27" s="446">
        <f>SUM(F28:F29)</f>
        <v>268</v>
      </c>
      <c r="G27" s="446">
        <f>SUM(G28:G29)</f>
        <v>223</v>
      </c>
      <c r="H27" s="446">
        <f>SUM(H28:H29)</f>
        <v>230</v>
      </c>
      <c r="I27" s="446">
        <f>SUM(I28:I29)</f>
        <v>245</v>
      </c>
      <c r="J27" s="446">
        <f>SUM(J28:J29)</f>
        <v>265</v>
      </c>
      <c r="K27" s="446">
        <f>SUM(K28:K29)</f>
        <v>258</v>
      </c>
      <c r="L27" s="446">
        <f>SUM(L28:L29)</f>
        <v>283</v>
      </c>
      <c r="M27" s="446">
        <f>SUM(M28:M29)</f>
        <v>323</v>
      </c>
      <c r="N27" s="446">
        <f>SUM(N28:N29)</f>
        <v>298</v>
      </c>
      <c r="O27" s="446">
        <f>SUM(O28:O29)</f>
        <v>198</v>
      </c>
      <c r="P27" s="446">
        <f>SUM(P28:P29)</f>
        <v>137</v>
      </c>
      <c r="Q27" s="446">
        <f>SUM(Q28:Q29)</f>
        <v>76</v>
      </c>
      <c r="R27" s="446">
        <f>SUM(R28:R29)</f>
        <v>95</v>
      </c>
      <c r="S27" s="446">
        <f>SUM(S28:S29)</f>
        <v>96</v>
      </c>
      <c r="T27" s="446">
        <f>SUM(T28:T29)</f>
        <v>84</v>
      </c>
      <c r="U27" s="446">
        <f>SUM(U28:U29)</f>
        <v>51</v>
      </c>
      <c r="V27" s="446">
        <f>SUM(V28:V29)</f>
        <v>33</v>
      </c>
    </row>
    <row r="28" spans="1:22" ht="16.5" customHeight="1">
      <c r="A28" s="476" t="s">
        <v>32</v>
      </c>
      <c r="B28" s="427">
        <v>2001</v>
      </c>
      <c r="C28" s="477" t="s">
        <v>97</v>
      </c>
      <c r="D28" s="478" t="s">
        <v>118</v>
      </c>
      <c r="E28" s="138">
        <f aca="true" t="shared" si="5" ref="E28:E29">SUM(F28:V28)</f>
        <v>1689</v>
      </c>
      <c r="F28" s="138">
        <v>144</v>
      </c>
      <c r="G28" s="138">
        <v>116</v>
      </c>
      <c r="H28" s="138">
        <v>115</v>
      </c>
      <c r="I28" s="138">
        <v>133</v>
      </c>
      <c r="J28" s="138">
        <v>141</v>
      </c>
      <c r="K28" s="138">
        <v>151</v>
      </c>
      <c r="L28" s="138">
        <v>146</v>
      </c>
      <c r="M28" s="138">
        <v>203</v>
      </c>
      <c r="N28" s="138">
        <v>178</v>
      </c>
      <c r="O28" s="138">
        <v>109</v>
      </c>
      <c r="P28" s="138">
        <v>76</v>
      </c>
      <c r="Q28" s="138">
        <v>43</v>
      </c>
      <c r="R28" s="138">
        <v>44</v>
      </c>
      <c r="S28" s="138">
        <v>41</v>
      </c>
      <c r="T28" s="138">
        <v>26</v>
      </c>
      <c r="U28" s="138">
        <v>15</v>
      </c>
      <c r="V28" s="138">
        <v>8</v>
      </c>
    </row>
    <row r="29" spans="2:22" ht="16.5" customHeight="1">
      <c r="B29" s="427"/>
      <c r="C29" s="477" t="s">
        <v>98</v>
      </c>
      <c r="D29" s="475" t="s">
        <v>119</v>
      </c>
      <c r="E29" s="138">
        <f t="shared" si="5"/>
        <v>1474</v>
      </c>
      <c r="F29" s="138">
        <v>124</v>
      </c>
      <c r="G29" s="138">
        <v>107</v>
      </c>
      <c r="H29" s="138">
        <v>115</v>
      </c>
      <c r="I29" s="138">
        <v>112</v>
      </c>
      <c r="J29" s="138">
        <v>124</v>
      </c>
      <c r="K29" s="138">
        <v>107</v>
      </c>
      <c r="L29" s="138">
        <v>137</v>
      </c>
      <c r="M29" s="138">
        <v>120</v>
      </c>
      <c r="N29" s="138">
        <v>120</v>
      </c>
      <c r="O29" s="138">
        <v>89</v>
      </c>
      <c r="P29" s="138">
        <v>61</v>
      </c>
      <c r="Q29" s="138">
        <v>33</v>
      </c>
      <c r="R29" s="138">
        <v>51</v>
      </c>
      <c r="S29" s="138">
        <v>55</v>
      </c>
      <c r="T29" s="138">
        <v>58</v>
      </c>
      <c r="U29" s="138">
        <v>36</v>
      </c>
      <c r="V29" s="138">
        <v>25</v>
      </c>
    </row>
    <row r="30" spans="2:22" ht="4.5" customHeight="1">
      <c r="B30" s="427"/>
      <c r="C30" s="477"/>
      <c r="D30" s="427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</row>
    <row r="31" spans="1:22" ht="16.5" customHeight="1">
      <c r="A31" s="428"/>
      <c r="B31" s="429"/>
      <c r="C31" s="474" t="s">
        <v>86</v>
      </c>
      <c r="D31" s="475" t="s">
        <v>102</v>
      </c>
      <c r="E31" s="446">
        <f>SUM(E32:E33)</f>
        <v>3212</v>
      </c>
      <c r="F31" s="446">
        <f>SUM(F32:F33)</f>
        <v>268</v>
      </c>
      <c r="G31" s="446">
        <f>SUM(G32:G33)</f>
        <v>217</v>
      </c>
      <c r="H31" s="446">
        <f>SUM(H32:H33)</f>
        <v>234</v>
      </c>
      <c r="I31" s="446">
        <f>SUM(I32:I33)</f>
        <v>245</v>
      </c>
      <c r="J31" s="446">
        <f>SUM(J32:J33)</f>
        <v>280</v>
      </c>
      <c r="K31" s="446">
        <f>SUM(K32:K33)</f>
        <v>252</v>
      </c>
      <c r="L31" s="446">
        <f>SUM(L32:L33)</f>
        <v>267</v>
      </c>
      <c r="M31" s="446">
        <f>SUM(M32:M33)</f>
        <v>344</v>
      </c>
      <c r="N31" s="446">
        <f>SUM(N32:N33)</f>
        <v>296</v>
      </c>
      <c r="O31" s="446">
        <f>SUM(O32:O33)</f>
        <v>225</v>
      </c>
      <c r="P31" s="446">
        <f>SUM(P32:P33)</f>
        <v>133</v>
      </c>
      <c r="Q31" s="446">
        <f>SUM(Q32:Q33)</f>
        <v>87</v>
      </c>
      <c r="R31" s="446">
        <f>SUM(R32:R33)</f>
        <v>89</v>
      </c>
      <c r="S31" s="446">
        <f>SUM(S32:S33)</f>
        <v>108</v>
      </c>
      <c r="T31" s="446">
        <f>SUM(T32:T33)</f>
        <v>76</v>
      </c>
      <c r="U31" s="446">
        <f>SUM(U32:U33)</f>
        <v>55</v>
      </c>
      <c r="V31" s="446">
        <f>SUM(V32:V33)</f>
        <v>36</v>
      </c>
    </row>
    <row r="32" spans="1:22" ht="16.5" customHeight="1">
      <c r="A32" s="476" t="s">
        <v>33</v>
      </c>
      <c r="B32" s="427">
        <v>2002</v>
      </c>
      <c r="C32" s="477" t="s">
        <v>97</v>
      </c>
      <c r="D32" s="478" t="s">
        <v>118</v>
      </c>
      <c r="E32" s="138">
        <f aca="true" t="shared" si="6" ref="E32:E33">SUM(F32:V32)</f>
        <v>1710</v>
      </c>
      <c r="F32" s="138">
        <v>146</v>
      </c>
      <c r="G32" s="138">
        <v>115</v>
      </c>
      <c r="H32" s="138">
        <v>117</v>
      </c>
      <c r="I32" s="138">
        <v>135</v>
      </c>
      <c r="J32" s="138">
        <v>141</v>
      </c>
      <c r="K32" s="138">
        <v>137</v>
      </c>
      <c r="L32" s="138">
        <v>139</v>
      </c>
      <c r="M32" s="138">
        <v>209</v>
      </c>
      <c r="N32" s="138">
        <v>179</v>
      </c>
      <c r="O32" s="138">
        <v>132</v>
      </c>
      <c r="P32" s="138">
        <v>74</v>
      </c>
      <c r="Q32" s="138">
        <v>45</v>
      </c>
      <c r="R32" s="138">
        <v>47</v>
      </c>
      <c r="S32" s="138">
        <v>45</v>
      </c>
      <c r="T32" s="138">
        <v>24</v>
      </c>
      <c r="U32" s="138">
        <v>16</v>
      </c>
      <c r="V32" s="138">
        <v>9</v>
      </c>
    </row>
    <row r="33" spans="2:22" ht="16.5" customHeight="1">
      <c r="B33" s="427"/>
      <c r="C33" s="477" t="s">
        <v>98</v>
      </c>
      <c r="D33" s="475" t="s">
        <v>119</v>
      </c>
      <c r="E33" s="138">
        <f t="shared" si="6"/>
        <v>1502</v>
      </c>
      <c r="F33" s="138">
        <v>122</v>
      </c>
      <c r="G33" s="138">
        <v>102</v>
      </c>
      <c r="H33" s="138">
        <v>117</v>
      </c>
      <c r="I33" s="138">
        <v>110</v>
      </c>
      <c r="J33" s="138">
        <v>139</v>
      </c>
      <c r="K33" s="138">
        <v>115</v>
      </c>
      <c r="L33" s="138">
        <v>128</v>
      </c>
      <c r="M33" s="138">
        <v>135</v>
      </c>
      <c r="N33" s="138">
        <v>117</v>
      </c>
      <c r="O33" s="138">
        <v>93</v>
      </c>
      <c r="P33" s="138">
        <v>59</v>
      </c>
      <c r="Q33" s="138">
        <v>42</v>
      </c>
      <c r="R33" s="138">
        <v>42</v>
      </c>
      <c r="S33" s="138">
        <v>63</v>
      </c>
      <c r="T33" s="138">
        <v>52</v>
      </c>
      <c r="U33" s="138">
        <v>39</v>
      </c>
      <c r="V33" s="138">
        <v>27</v>
      </c>
    </row>
    <row r="34" spans="2:22" ht="4.5" customHeight="1">
      <c r="B34" s="427"/>
      <c r="C34" s="477"/>
      <c r="D34" s="42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</row>
    <row r="35" spans="1:22" ht="16.5" customHeight="1">
      <c r="A35" s="428"/>
      <c r="B35" s="429"/>
      <c r="C35" s="474" t="s">
        <v>86</v>
      </c>
      <c r="D35" s="475" t="s">
        <v>102</v>
      </c>
      <c r="E35" s="446">
        <f>SUM(E36:E37)</f>
        <v>3210</v>
      </c>
      <c r="F35" s="446">
        <f>SUM(F36:F37)</f>
        <v>275</v>
      </c>
      <c r="G35" s="446">
        <f>SUM(G36:G37)</f>
        <v>213</v>
      </c>
      <c r="H35" s="446">
        <f>SUM(H36:H37)</f>
        <v>225</v>
      </c>
      <c r="I35" s="446">
        <f>SUM(I36:I37)</f>
        <v>232</v>
      </c>
      <c r="J35" s="446">
        <f>SUM(J36:J37)</f>
        <v>287</v>
      </c>
      <c r="K35" s="446">
        <f>SUM(K36:K37)</f>
        <v>237</v>
      </c>
      <c r="L35" s="446">
        <f>SUM(L36:L37)</f>
        <v>266</v>
      </c>
      <c r="M35" s="446">
        <f>SUM(M36:M37)</f>
        <v>314</v>
      </c>
      <c r="N35" s="446">
        <f>SUM(N36:N37)</f>
        <v>297</v>
      </c>
      <c r="O35" s="446">
        <f>SUM(O36:O37)</f>
        <v>253</v>
      </c>
      <c r="P35" s="446">
        <f>SUM(P36:P37)</f>
        <v>160</v>
      </c>
      <c r="Q35" s="446">
        <f>SUM(Q36:Q37)</f>
        <v>83</v>
      </c>
      <c r="R35" s="446">
        <f>SUM(R36:R37)</f>
        <v>83</v>
      </c>
      <c r="S35" s="446">
        <f>SUM(S36:S37)</f>
        <v>106</v>
      </c>
      <c r="T35" s="446">
        <f>SUM(T36:T37)</f>
        <v>74</v>
      </c>
      <c r="U35" s="446">
        <f>SUM(U36:U37)</f>
        <v>61</v>
      </c>
      <c r="V35" s="446">
        <f>SUM(V36:V37)</f>
        <v>44</v>
      </c>
    </row>
    <row r="36" spans="1:22" ht="16.5" customHeight="1">
      <c r="A36" s="476" t="s">
        <v>34</v>
      </c>
      <c r="B36" s="427">
        <v>2003</v>
      </c>
      <c r="C36" s="477" t="s">
        <v>97</v>
      </c>
      <c r="D36" s="478" t="s">
        <v>118</v>
      </c>
      <c r="E36" s="138">
        <f aca="true" t="shared" si="7" ref="E36:E37">SUM(F36:V36)</f>
        <v>1699</v>
      </c>
      <c r="F36" s="138">
        <v>148</v>
      </c>
      <c r="G36" s="138">
        <v>123</v>
      </c>
      <c r="H36" s="138">
        <v>115</v>
      </c>
      <c r="I36" s="138">
        <v>118</v>
      </c>
      <c r="J36" s="138">
        <v>154</v>
      </c>
      <c r="K36" s="138">
        <v>117</v>
      </c>
      <c r="L36" s="138">
        <v>149</v>
      </c>
      <c r="M36" s="138">
        <v>175</v>
      </c>
      <c r="N36" s="138">
        <v>178</v>
      </c>
      <c r="O36" s="138">
        <v>148</v>
      </c>
      <c r="P36" s="138">
        <v>87</v>
      </c>
      <c r="Q36" s="138">
        <v>47</v>
      </c>
      <c r="R36" s="138">
        <v>44</v>
      </c>
      <c r="S36" s="138">
        <v>47</v>
      </c>
      <c r="T36" s="138">
        <v>20</v>
      </c>
      <c r="U36" s="138">
        <v>20</v>
      </c>
      <c r="V36" s="138">
        <v>9</v>
      </c>
    </row>
    <row r="37" spans="2:22" ht="16.5" customHeight="1">
      <c r="B37" s="427"/>
      <c r="C37" s="477" t="s">
        <v>98</v>
      </c>
      <c r="D37" s="475" t="s">
        <v>119</v>
      </c>
      <c r="E37" s="138">
        <f t="shared" si="7"/>
        <v>1511</v>
      </c>
      <c r="F37" s="138">
        <v>127</v>
      </c>
      <c r="G37" s="138">
        <v>90</v>
      </c>
      <c r="H37" s="138">
        <v>110</v>
      </c>
      <c r="I37" s="138">
        <v>114</v>
      </c>
      <c r="J37" s="138">
        <v>133</v>
      </c>
      <c r="K37" s="138">
        <v>120</v>
      </c>
      <c r="L37" s="138">
        <v>117</v>
      </c>
      <c r="M37" s="138">
        <v>139</v>
      </c>
      <c r="N37" s="138">
        <v>119</v>
      </c>
      <c r="O37" s="138">
        <v>105</v>
      </c>
      <c r="P37" s="138">
        <v>73</v>
      </c>
      <c r="Q37" s="138">
        <v>36</v>
      </c>
      <c r="R37" s="138">
        <v>39</v>
      </c>
      <c r="S37" s="138">
        <v>59</v>
      </c>
      <c r="T37" s="138">
        <v>54</v>
      </c>
      <c r="U37" s="138">
        <v>41</v>
      </c>
      <c r="V37" s="138">
        <v>35</v>
      </c>
    </row>
    <row r="38" spans="2:22" ht="4.5" customHeight="1">
      <c r="B38" s="427"/>
      <c r="C38" s="477"/>
      <c r="D38" s="427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</row>
    <row r="39" spans="1:22" ht="16.5" customHeight="1">
      <c r="A39" s="428"/>
      <c r="B39" s="429"/>
      <c r="C39" s="474" t="s">
        <v>86</v>
      </c>
      <c r="D39" s="475" t="s">
        <v>102</v>
      </c>
      <c r="E39" s="446">
        <f>SUM(E40:E41)</f>
        <v>3204</v>
      </c>
      <c r="F39" s="446">
        <f>SUM(F40:F41)</f>
        <v>244</v>
      </c>
      <c r="G39" s="446">
        <f>SUM(G40:G41)</f>
        <v>227</v>
      </c>
      <c r="H39" s="446">
        <f>SUM(H40:H41)</f>
        <v>199</v>
      </c>
      <c r="I39" s="446">
        <f>SUM(I40:I41)</f>
        <v>240</v>
      </c>
      <c r="J39" s="446">
        <f>SUM(J40:J41)</f>
        <v>294</v>
      </c>
      <c r="K39" s="446">
        <f>SUM(K40:K41)</f>
        <v>247</v>
      </c>
      <c r="L39" s="446">
        <f>SUM(L40:L41)</f>
        <v>264</v>
      </c>
      <c r="M39" s="446">
        <f>SUM(M40:M41)</f>
        <v>282</v>
      </c>
      <c r="N39" s="446">
        <f>SUM(N40:N41)</f>
        <v>307</v>
      </c>
      <c r="O39" s="446">
        <f>SUM(O40:O41)</f>
        <v>268</v>
      </c>
      <c r="P39" s="446">
        <f>SUM(P40:P41)</f>
        <v>183</v>
      </c>
      <c r="Q39" s="446">
        <f>SUM(Q40:Q41)</f>
        <v>86</v>
      </c>
      <c r="R39" s="446">
        <f>SUM(R40:R41)</f>
        <v>73</v>
      </c>
      <c r="S39" s="446">
        <f>SUM(S40:S41)</f>
        <v>102</v>
      </c>
      <c r="T39" s="446">
        <f>SUM(T40:T41)</f>
        <v>84</v>
      </c>
      <c r="U39" s="446">
        <f>SUM(U40:U41)</f>
        <v>55</v>
      </c>
      <c r="V39" s="446">
        <f>SUM(V40:V41)</f>
        <v>49</v>
      </c>
    </row>
    <row r="40" spans="1:22" ht="16.5" customHeight="1">
      <c r="A40" s="476" t="s">
        <v>35</v>
      </c>
      <c r="B40" s="427">
        <v>2004</v>
      </c>
      <c r="C40" s="477" t="s">
        <v>97</v>
      </c>
      <c r="D40" s="478" t="s">
        <v>118</v>
      </c>
      <c r="E40" s="138">
        <f aca="true" t="shared" si="8" ref="E40:E41">SUM(F40:V40)</f>
        <v>1693</v>
      </c>
      <c r="F40" s="138">
        <v>133</v>
      </c>
      <c r="G40" s="138">
        <v>121</v>
      </c>
      <c r="H40" s="138">
        <v>107</v>
      </c>
      <c r="I40" s="138">
        <v>123</v>
      </c>
      <c r="J40" s="138">
        <v>152</v>
      </c>
      <c r="K40" s="138">
        <v>127</v>
      </c>
      <c r="L40" s="138">
        <v>148</v>
      </c>
      <c r="M40" s="138">
        <v>156</v>
      </c>
      <c r="N40" s="138">
        <v>180</v>
      </c>
      <c r="O40" s="138">
        <v>158</v>
      </c>
      <c r="P40" s="138">
        <v>103</v>
      </c>
      <c r="Q40" s="138">
        <v>48</v>
      </c>
      <c r="R40" s="138">
        <v>37</v>
      </c>
      <c r="S40" s="138">
        <v>49</v>
      </c>
      <c r="T40" s="138">
        <v>23</v>
      </c>
      <c r="U40" s="138">
        <v>19</v>
      </c>
      <c r="V40" s="138">
        <v>9</v>
      </c>
    </row>
    <row r="41" spans="2:22" ht="16.5" customHeight="1">
      <c r="B41" s="427"/>
      <c r="C41" s="477" t="s">
        <v>98</v>
      </c>
      <c r="D41" s="475" t="s">
        <v>119</v>
      </c>
      <c r="E41" s="138">
        <f t="shared" si="8"/>
        <v>1511</v>
      </c>
      <c r="F41" s="138">
        <v>111</v>
      </c>
      <c r="G41" s="138">
        <v>106</v>
      </c>
      <c r="H41" s="138">
        <v>92</v>
      </c>
      <c r="I41" s="138">
        <v>117</v>
      </c>
      <c r="J41" s="138">
        <v>142</v>
      </c>
      <c r="K41" s="138">
        <v>120</v>
      </c>
      <c r="L41" s="138">
        <v>116</v>
      </c>
      <c r="M41" s="138">
        <v>126</v>
      </c>
      <c r="N41" s="138">
        <v>127</v>
      </c>
      <c r="O41" s="138">
        <v>110</v>
      </c>
      <c r="P41" s="138">
        <v>80</v>
      </c>
      <c r="Q41" s="138">
        <v>38</v>
      </c>
      <c r="R41" s="138">
        <v>36</v>
      </c>
      <c r="S41" s="138">
        <v>53</v>
      </c>
      <c r="T41" s="138">
        <v>61</v>
      </c>
      <c r="U41" s="138">
        <v>36</v>
      </c>
      <c r="V41" s="138">
        <v>40</v>
      </c>
    </row>
    <row r="42" spans="2:22" ht="7.5" customHeight="1">
      <c r="B42" s="427"/>
      <c r="C42" s="477"/>
      <c r="D42" s="475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</row>
    <row r="43" spans="1:22" s="405" customFormat="1" ht="18.75" customHeight="1">
      <c r="A43" s="428"/>
      <c r="B43" s="429"/>
      <c r="C43" s="474" t="s">
        <v>86</v>
      </c>
      <c r="D43" s="475" t="s">
        <v>102</v>
      </c>
      <c r="E43" s="446">
        <f>SUM(E44:E45)</f>
        <v>3249</v>
      </c>
      <c r="F43" s="446">
        <f>SUM(F44:F45)</f>
        <v>241</v>
      </c>
      <c r="G43" s="446">
        <f>SUM(G44:G45)</f>
        <v>217</v>
      </c>
      <c r="H43" s="446">
        <f>SUM(H44:H45)</f>
        <v>209</v>
      </c>
      <c r="I43" s="446">
        <f>SUM(I44:I45)</f>
        <v>238</v>
      </c>
      <c r="J43" s="446">
        <f>SUM(J44:J45)</f>
        <v>295</v>
      </c>
      <c r="K43" s="446">
        <f>SUM(K44:K45)</f>
        <v>265</v>
      </c>
      <c r="L43" s="446">
        <f>SUM(L44:L45)</f>
        <v>251</v>
      </c>
      <c r="M43" s="446">
        <f>SUM(M44:M45)</f>
        <v>273</v>
      </c>
      <c r="N43" s="446">
        <f>SUM(N44:N45)</f>
        <v>308</v>
      </c>
      <c r="O43" s="446">
        <f>SUM(O44:O45)</f>
        <v>291</v>
      </c>
      <c r="P43" s="446">
        <f>SUM(P44:P45)</f>
        <v>200</v>
      </c>
      <c r="Q43" s="446">
        <f>SUM(Q44:Q45)</f>
        <v>93</v>
      </c>
      <c r="R43" s="446">
        <f>SUM(R44:R45)</f>
        <v>67</v>
      </c>
      <c r="S43" s="446">
        <f>SUM(S44:S45)</f>
        <v>98</v>
      </c>
      <c r="T43" s="446">
        <f>SUM(T44:T45)</f>
        <v>87</v>
      </c>
      <c r="U43" s="446">
        <f>SUM(U44:U45)</f>
        <v>63</v>
      </c>
      <c r="V43" s="446">
        <f>SUM(V44:V45)</f>
        <v>53</v>
      </c>
    </row>
    <row r="44" spans="1:22" s="405" customFormat="1" ht="19.5" customHeight="1">
      <c r="A44" s="476" t="s">
        <v>36</v>
      </c>
      <c r="B44" s="427">
        <v>2005</v>
      </c>
      <c r="C44" s="477" t="s">
        <v>97</v>
      </c>
      <c r="D44" s="478" t="s">
        <v>118</v>
      </c>
      <c r="E44" s="138">
        <f aca="true" t="shared" si="9" ref="E44:E45">SUM(F44:V44)</f>
        <v>1701</v>
      </c>
      <c r="F44" s="138">
        <v>124</v>
      </c>
      <c r="G44" s="138">
        <v>119</v>
      </c>
      <c r="H44" s="138">
        <v>106</v>
      </c>
      <c r="I44" s="138">
        <v>122</v>
      </c>
      <c r="J44" s="138">
        <v>153</v>
      </c>
      <c r="K44" s="446">
        <v>134</v>
      </c>
      <c r="L44" s="446">
        <v>141</v>
      </c>
      <c r="M44" s="138">
        <v>149</v>
      </c>
      <c r="N44" s="138">
        <v>188</v>
      </c>
      <c r="O44" s="138">
        <v>160</v>
      </c>
      <c r="P44" s="138">
        <v>116</v>
      </c>
      <c r="Q44" s="138">
        <v>48</v>
      </c>
      <c r="R44" s="138">
        <v>34</v>
      </c>
      <c r="S44" s="138">
        <v>49</v>
      </c>
      <c r="T44" s="138">
        <v>26</v>
      </c>
      <c r="U44" s="138">
        <v>22</v>
      </c>
      <c r="V44" s="138">
        <v>10</v>
      </c>
    </row>
    <row r="45" spans="1:22" s="405" customFormat="1" ht="19.5" customHeight="1">
      <c r="A45" s="428"/>
      <c r="B45" s="429"/>
      <c r="C45" s="474" t="s">
        <v>98</v>
      </c>
      <c r="D45" s="475" t="s">
        <v>119</v>
      </c>
      <c r="E45" s="138">
        <f t="shared" si="9"/>
        <v>1548</v>
      </c>
      <c r="F45" s="446">
        <v>117</v>
      </c>
      <c r="G45" s="446">
        <v>98</v>
      </c>
      <c r="H45" s="446">
        <v>103</v>
      </c>
      <c r="I45" s="446">
        <v>116</v>
      </c>
      <c r="J45" s="446">
        <v>142</v>
      </c>
      <c r="K45" s="446">
        <v>131</v>
      </c>
      <c r="L45" s="446">
        <v>110</v>
      </c>
      <c r="M45" s="446">
        <v>124</v>
      </c>
      <c r="N45" s="446">
        <v>120</v>
      </c>
      <c r="O45" s="446">
        <v>131</v>
      </c>
      <c r="P45" s="446">
        <v>84</v>
      </c>
      <c r="Q45" s="446">
        <v>45</v>
      </c>
      <c r="R45" s="446">
        <v>33</v>
      </c>
      <c r="S45" s="446">
        <v>49</v>
      </c>
      <c r="T45" s="446">
        <v>61</v>
      </c>
      <c r="U45" s="446">
        <v>41</v>
      </c>
      <c r="V45" s="446">
        <v>43</v>
      </c>
    </row>
    <row r="46" spans="2:22" ht="8.25" customHeight="1">
      <c r="B46" s="427"/>
      <c r="C46" s="477"/>
      <c r="D46" s="475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</row>
    <row r="47" spans="1:22" s="405" customFormat="1" ht="18.75" customHeight="1">
      <c r="A47" s="428"/>
      <c r="B47" s="429"/>
      <c r="C47" s="474" t="s">
        <v>86</v>
      </c>
      <c r="D47" s="475" t="s">
        <v>102</v>
      </c>
      <c r="E47" s="446">
        <f>SUM(E48:E49)</f>
        <v>3187</v>
      </c>
      <c r="F47" s="446">
        <f>SUM(F48:F49)</f>
        <v>229</v>
      </c>
      <c r="G47" s="446">
        <f>SUM(G48:G49)</f>
        <v>207</v>
      </c>
      <c r="H47" s="446">
        <f>SUM(H48:H49)</f>
        <v>195</v>
      </c>
      <c r="I47" s="446">
        <f>SUM(I48:I49)</f>
        <v>241</v>
      </c>
      <c r="J47" s="446">
        <f>SUM(J48:J49)</f>
        <v>278</v>
      </c>
      <c r="K47" s="446">
        <f>SUM(K48:K49)</f>
        <v>257</v>
      </c>
      <c r="L47" s="446">
        <f>SUM(L48:L49)</f>
        <v>239</v>
      </c>
      <c r="M47" s="446">
        <f>SUM(M48:M49)</f>
        <v>259</v>
      </c>
      <c r="N47" s="446">
        <f>SUM(N48:N49)</f>
        <v>305</v>
      </c>
      <c r="O47" s="446">
        <f>SUM(O48:O49)</f>
        <v>287</v>
      </c>
      <c r="P47" s="446">
        <f>SUM(P48:P49)</f>
        <v>197</v>
      </c>
      <c r="Q47" s="446">
        <f>SUM(Q48:Q49)</f>
        <v>124</v>
      </c>
      <c r="R47" s="446">
        <f>SUM(R48:R49)</f>
        <v>65</v>
      </c>
      <c r="S47" s="446">
        <f>SUM(S48:S49)</f>
        <v>85</v>
      </c>
      <c r="T47" s="446">
        <f>SUM(T48:T49)</f>
        <v>90</v>
      </c>
      <c r="U47" s="446">
        <f>SUM(U48:U49)</f>
        <v>77</v>
      </c>
      <c r="V47" s="446">
        <f>SUM(V48:V49)</f>
        <v>52</v>
      </c>
    </row>
    <row r="48" spans="1:22" s="405" customFormat="1" ht="19.5" customHeight="1">
      <c r="A48" s="476" t="s">
        <v>37</v>
      </c>
      <c r="B48" s="427">
        <v>2006</v>
      </c>
      <c r="C48" s="477" t="s">
        <v>97</v>
      </c>
      <c r="D48" s="478" t="s">
        <v>118</v>
      </c>
      <c r="E48" s="138">
        <f aca="true" t="shared" si="10" ref="E48:E49">SUM(F48:V48)</f>
        <v>1687</v>
      </c>
      <c r="F48" s="138">
        <v>119</v>
      </c>
      <c r="G48" s="138">
        <v>116</v>
      </c>
      <c r="H48" s="138">
        <v>105</v>
      </c>
      <c r="I48" s="138">
        <v>121</v>
      </c>
      <c r="J48" s="138">
        <v>146</v>
      </c>
      <c r="K48" s="446">
        <v>135</v>
      </c>
      <c r="L48" s="446">
        <v>141</v>
      </c>
      <c r="M48" s="138">
        <v>138</v>
      </c>
      <c r="N48" s="138">
        <v>185</v>
      </c>
      <c r="O48" s="138">
        <v>163</v>
      </c>
      <c r="P48" s="138">
        <v>108</v>
      </c>
      <c r="Q48" s="138">
        <v>65</v>
      </c>
      <c r="R48" s="138">
        <v>37</v>
      </c>
      <c r="S48" s="138">
        <v>38</v>
      </c>
      <c r="T48" s="138">
        <v>37</v>
      </c>
      <c r="U48" s="138">
        <v>23</v>
      </c>
      <c r="V48" s="138">
        <v>10</v>
      </c>
    </row>
    <row r="49" spans="1:22" s="405" customFormat="1" ht="19.5" customHeight="1">
      <c r="A49" s="428"/>
      <c r="B49" s="429"/>
      <c r="C49" s="474" t="s">
        <v>98</v>
      </c>
      <c r="D49" s="475" t="s">
        <v>119</v>
      </c>
      <c r="E49" s="138">
        <f t="shared" si="10"/>
        <v>1500</v>
      </c>
      <c r="F49" s="446">
        <v>110</v>
      </c>
      <c r="G49" s="446">
        <v>91</v>
      </c>
      <c r="H49" s="446">
        <v>90</v>
      </c>
      <c r="I49" s="446">
        <v>120</v>
      </c>
      <c r="J49" s="446">
        <v>132</v>
      </c>
      <c r="K49" s="446">
        <v>122</v>
      </c>
      <c r="L49" s="446">
        <v>98</v>
      </c>
      <c r="M49" s="446">
        <v>121</v>
      </c>
      <c r="N49" s="446">
        <v>120</v>
      </c>
      <c r="O49" s="446">
        <v>124</v>
      </c>
      <c r="P49" s="446">
        <v>89</v>
      </c>
      <c r="Q49" s="446">
        <v>59</v>
      </c>
      <c r="R49" s="446">
        <v>28</v>
      </c>
      <c r="S49" s="446">
        <v>47</v>
      </c>
      <c r="T49" s="446">
        <v>53</v>
      </c>
      <c r="U49" s="446">
        <v>54</v>
      </c>
      <c r="V49" s="446">
        <v>42</v>
      </c>
    </row>
    <row r="50" spans="1:22" s="406" customFormat="1" ht="6" customHeight="1">
      <c r="A50" s="430"/>
      <c r="B50" s="431"/>
      <c r="C50" s="480"/>
      <c r="D50" s="481"/>
      <c r="E50" s="452"/>
      <c r="F50" s="452"/>
      <c r="G50" s="452"/>
      <c r="H50" s="452"/>
      <c r="I50" s="452"/>
      <c r="J50" s="452"/>
      <c r="K50" s="452"/>
      <c r="L50" s="452"/>
      <c r="M50" s="452"/>
      <c r="N50" s="452"/>
      <c r="O50" s="452"/>
      <c r="P50" s="452"/>
      <c r="Q50" s="452"/>
      <c r="R50" s="452"/>
      <c r="S50" s="452"/>
      <c r="T50" s="452"/>
      <c r="U50" s="452"/>
      <c r="V50" s="452"/>
    </row>
    <row r="51" spans="1:22" s="485" customFormat="1" ht="18" customHeight="1">
      <c r="A51" s="280" t="s">
        <v>259</v>
      </c>
      <c r="B51" s="280"/>
      <c r="C51" s="482"/>
      <c r="D51" s="482"/>
      <c r="E51" s="483"/>
      <c r="F51" s="483"/>
      <c r="G51" s="483"/>
      <c r="H51" s="483"/>
      <c r="I51" s="483"/>
      <c r="J51" s="483"/>
      <c r="K51" s="484"/>
      <c r="L51" s="484"/>
      <c r="M51" s="483"/>
      <c r="N51" s="483"/>
      <c r="O51" s="483"/>
      <c r="P51" s="483"/>
      <c r="Q51" s="483"/>
      <c r="R51" s="483"/>
      <c r="S51" s="483"/>
      <c r="T51" s="483"/>
      <c r="U51" s="483"/>
      <c r="V51" s="483"/>
    </row>
    <row r="52" ht="19.5" customHeight="1"/>
    <row r="53" ht="19.5" customHeight="1"/>
    <row r="54" ht="19.5" customHeight="1"/>
    <row r="55" ht="19.5" customHeight="1"/>
    <row r="56" ht="15.75" customHeight="1"/>
    <row r="57" ht="19.5" customHeight="1"/>
    <row r="58" ht="12.75" customHeight="1"/>
    <row r="59" ht="12.75" customHeight="1"/>
    <row r="60" ht="36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3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3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3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3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3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3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3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</sheetData>
  <sheetProtection selectLockedCells="1" selectUnlockedCells="1"/>
  <mergeCells count="6">
    <mergeCell ref="C2:K2"/>
    <mergeCell ref="N2:U2"/>
    <mergeCell ref="A4:B4"/>
    <mergeCell ref="C4:D4"/>
    <mergeCell ref="A5:B5"/>
    <mergeCell ref="C5:D5"/>
  </mergeCells>
  <printOptions/>
  <pageMargins left="0.7479166666666667" right="0.7479166666666667" top="0.5902777777777778" bottom="0.6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0"/>
  <sheetViews>
    <sheetView zoomScale="120" zoomScaleNormal="120" workbookViewId="0" topLeftCell="A1">
      <pane ySplit="6" topLeftCell="A7" activePane="bottomLeft" state="frozen"/>
      <selection pane="topLeft" activeCell="A1" sqref="A1"/>
      <selection pane="bottomLeft" activeCell="A44" sqref="A44"/>
    </sheetView>
  </sheetViews>
  <sheetFormatPr defaultColWidth="7.99609375" defaultRowHeight="19.5" customHeight="1"/>
  <cols>
    <col min="1" max="1" width="6.99609375" style="420" customWidth="1"/>
    <col min="2" max="2" width="4.4453125" style="420" customWidth="1"/>
    <col min="3" max="3" width="2.6640625" style="420" customWidth="1"/>
    <col min="4" max="4" width="4.77734375" style="420" customWidth="1"/>
    <col min="5" max="5" width="5.99609375" style="404" customWidth="1"/>
    <col min="6" max="6" width="5.4453125" style="404" customWidth="1"/>
    <col min="7" max="7" width="5.99609375" style="404" customWidth="1"/>
    <col min="8" max="8" width="5.88671875" style="404" customWidth="1"/>
    <col min="9" max="9" width="5.6640625" style="404" customWidth="1"/>
    <col min="10" max="10" width="5.5546875" style="404" customWidth="1"/>
    <col min="11" max="11" width="5.21484375" style="405" customWidth="1"/>
    <col min="12" max="12" width="5.4453125" style="453" customWidth="1"/>
    <col min="13" max="13" width="5.6640625" style="406" customWidth="1"/>
    <col min="14" max="14" width="5.5546875" style="404" customWidth="1"/>
    <col min="15" max="15" width="5.3359375" style="404" customWidth="1"/>
    <col min="16" max="16" width="5.5546875" style="404" customWidth="1"/>
    <col min="17" max="17" width="5.3359375" style="404" customWidth="1"/>
    <col min="18" max="18" width="5.21484375" style="404" customWidth="1"/>
    <col min="19" max="19" width="5.4453125" style="404" customWidth="1"/>
    <col min="20" max="21" width="5.3359375" style="404" customWidth="1"/>
    <col min="22" max="22" width="5.10546875" style="406" customWidth="1"/>
    <col min="23" max="23" width="5.4453125" style="406" customWidth="1"/>
    <col min="24" max="24" width="5.10546875" style="406" customWidth="1"/>
    <col min="25" max="25" width="5.3359375" style="406" customWidth="1"/>
    <col min="26" max="26" width="5.4453125" style="406" customWidth="1"/>
    <col min="27" max="16384" width="7.77734375" style="404" customWidth="1"/>
  </cols>
  <sheetData>
    <row r="1" spans="1:26" s="415" customFormat="1" ht="15.75" customHeight="1">
      <c r="A1" s="407" t="s">
        <v>403</v>
      </c>
      <c r="B1" s="407"/>
      <c r="C1" s="454"/>
      <c r="D1" s="454"/>
      <c r="K1" s="455"/>
      <c r="L1" s="456"/>
      <c r="M1" s="454"/>
      <c r="V1" s="408"/>
      <c r="W1" s="408"/>
      <c r="X1" s="408"/>
      <c r="Y1" s="408"/>
      <c r="Z1" s="408" t="s">
        <v>404</v>
      </c>
    </row>
    <row r="2" spans="1:26" s="409" customFormat="1" ht="27" customHeight="1">
      <c r="A2" s="420"/>
      <c r="B2" s="420"/>
      <c r="C2" s="457" t="s">
        <v>375</v>
      </c>
      <c r="D2" s="457"/>
      <c r="E2" s="457"/>
      <c r="F2" s="457"/>
      <c r="G2" s="457"/>
      <c r="H2" s="457"/>
      <c r="I2" s="457"/>
      <c r="J2" s="457"/>
      <c r="K2" s="457"/>
      <c r="L2" s="458"/>
      <c r="M2" s="459"/>
      <c r="N2" s="410" t="s">
        <v>376</v>
      </c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</row>
    <row r="3" spans="1:26" s="415" customFormat="1" ht="15.75" customHeight="1">
      <c r="A3" s="407" t="s">
        <v>4</v>
      </c>
      <c r="B3" s="420"/>
      <c r="C3" s="420"/>
      <c r="D3" s="420"/>
      <c r="K3" s="455"/>
      <c r="L3" s="413"/>
      <c r="M3" s="454"/>
      <c r="V3" s="460"/>
      <c r="W3" s="460"/>
      <c r="X3" s="460"/>
      <c r="Y3" s="460"/>
      <c r="Z3" s="460" t="s">
        <v>273</v>
      </c>
    </row>
    <row r="4" spans="1:26" s="420" customFormat="1" ht="36.75" customHeight="1">
      <c r="A4" s="416" t="s">
        <v>6</v>
      </c>
      <c r="B4" s="416"/>
      <c r="C4" s="461" t="s">
        <v>211</v>
      </c>
      <c r="D4" s="461"/>
      <c r="E4" s="416" t="s">
        <v>274</v>
      </c>
      <c r="F4" s="462" t="s">
        <v>405</v>
      </c>
      <c r="G4" s="462" t="s">
        <v>406</v>
      </c>
      <c r="H4" s="462" t="s">
        <v>407</v>
      </c>
      <c r="I4" s="462" t="s">
        <v>408</v>
      </c>
      <c r="J4" s="462" t="s">
        <v>409</v>
      </c>
      <c r="K4" s="463" t="s">
        <v>410</v>
      </c>
      <c r="L4" s="464" t="s">
        <v>411</v>
      </c>
      <c r="M4" s="462" t="s">
        <v>412</v>
      </c>
      <c r="N4" s="462" t="s">
        <v>413</v>
      </c>
      <c r="O4" s="462" t="s">
        <v>414</v>
      </c>
      <c r="P4" s="462" t="s">
        <v>415</v>
      </c>
      <c r="Q4" s="462" t="s">
        <v>416</v>
      </c>
      <c r="R4" s="462" t="s">
        <v>417</v>
      </c>
      <c r="S4" s="462" t="s">
        <v>418</v>
      </c>
      <c r="T4" s="462" t="s">
        <v>419</v>
      </c>
      <c r="U4" s="462" t="s">
        <v>420</v>
      </c>
      <c r="V4" s="465" t="s">
        <v>421</v>
      </c>
      <c r="W4" s="465" t="s">
        <v>422</v>
      </c>
      <c r="X4" s="465" t="s">
        <v>423</v>
      </c>
      <c r="Y4" s="465" t="s">
        <v>424</v>
      </c>
      <c r="Z4" s="486" t="s">
        <v>425</v>
      </c>
    </row>
    <row r="5" spans="1:26" s="420" customFormat="1" ht="47.25" customHeight="1">
      <c r="A5" s="431" t="s">
        <v>378</v>
      </c>
      <c r="B5" s="431"/>
      <c r="C5" s="466" t="s">
        <v>379</v>
      </c>
      <c r="D5" s="466"/>
      <c r="E5" s="466" t="s">
        <v>380</v>
      </c>
      <c r="F5" s="467" t="s">
        <v>381</v>
      </c>
      <c r="G5" s="467" t="s">
        <v>382</v>
      </c>
      <c r="H5" s="467" t="s">
        <v>383</v>
      </c>
      <c r="I5" s="467" t="s">
        <v>384</v>
      </c>
      <c r="J5" s="467" t="s">
        <v>385</v>
      </c>
      <c r="K5" s="467" t="s">
        <v>386</v>
      </c>
      <c r="L5" s="467" t="s">
        <v>387</v>
      </c>
      <c r="M5" s="468" t="s">
        <v>388</v>
      </c>
      <c r="N5" s="467" t="s">
        <v>389</v>
      </c>
      <c r="O5" s="467" t="s">
        <v>390</v>
      </c>
      <c r="P5" s="467" t="s">
        <v>391</v>
      </c>
      <c r="Q5" s="467" t="s">
        <v>392</v>
      </c>
      <c r="R5" s="467" t="s">
        <v>393</v>
      </c>
      <c r="S5" s="467" t="s">
        <v>394</v>
      </c>
      <c r="T5" s="467" t="s">
        <v>395</v>
      </c>
      <c r="U5" s="467" t="s">
        <v>396</v>
      </c>
      <c r="V5" s="467" t="s">
        <v>426</v>
      </c>
      <c r="W5" s="467" t="s">
        <v>427</v>
      </c>
      <c r="X5" s="467" t="s">
        <v>428</v>
      </c>
      <c r="Y5" s="467" t="s">
        <v>429</v>
      </c>
      <c r="Z5" s="469" t="s">
        <v>397</v>
      </c>
    </row>
    <row r="6" spans="1:26" s="420" customFormat="1" ht="6" customHeight="1">
      <c r="A6" s="426"/>
      <c r="B6" s="416"/>
      <c r="C6" s="470"/>
      <c r="D6" s="471"/>
      <c r="E6" s="472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</row>
    <row r="7" spans="1:26" s="405" customFormat="1" ht="16.5" customHeight="1">
      <c r="A7" s="428"/>
      <c r="B7" s="429"/>
      <c r="C7" s="474" t="s">
        <v>86</v>
      </c>
      <c r="D7" s="475" t="s">
        <v>102</v>
      </c>
      <c r="E7" s="446">
        <f>SUM(E8:E9)</f>
        <v>3171</v>
      </c>
      <c r="F7" s="446">
        <f>SUM(F8:F9)</f>
        <v>202</v>
      </c>
      <c r="G7" s="446">
        <f>SUM(G8:G9)</f>
        <v>213</v>
      </c>
      <c r="H7" s="446">
        <f>SUM(H8:H9)</f>
        <v>196</v>
      </c>
      <c r="I7" s="446">
        <f>SUM(I8:I9)</f>
        <v>249</v>
      </c>
      <c r="J7" s="446">
        <f>SUM(J8:J9)</f>
        <v>255</v>
      </c>
      <c r="K7" s="446">
        <f>SUM(K8:K9)</f>
        <v>262</v>
      </c>
      <c r="L7" s="446">
        <f>SUM(L8:L9)</f>
        <v>241</v>
      </c>
      <c r="M7" s="446">
        <f>SUM(M8:M9)</f>
        <v>235</v>
      </c>
      <c r="N7" s="446">
        <f>SUM(N8:N9)</f>
        <v>327</v>
      </c>
      <c r="O7" s="446">
        <f>SUM(O8:O9)</f>
        <v>276</v>
      </c>
      <c r="P7" s="446">
        <f>SUM(P8:P9)</f>
        <v>215</v>
      </c>
      <c r="Q7" s="446">
        <f>SUM(Q8:Q9)</f>
        <v>127</v>
      </c>
      <c r="R7" s="446">
        <f>SUM(R8:R9)</f>
        <v>75</v>
      </c>
      <c r="S7" s="446">
        <f>SUM(S8:S9)</f>
        <v>74</v>
      </c>
      <c r="T7" s="446">
        <f>SUM(T8:T9)</f>
        <v>101</v>
      </c>
      <c r="U7" s="446">
        <f>SUM(U8:U9)</f>
        <v>62</v>
      </c>
      <c r="V7" s="446">
        <f>SUM(V8:V9)</f>
        <v>61</v>
      </c>
      <c r="W7" s="446">
        <v>0</v>
      </c>
      <c r="X7" s="446">
        <v>0</v>
      </c>
      <c r="Y7" s="446">
        <v>0</v>
      </c>
      <c r="Z7" s="446">
        <v>0</v>
      </c>
    </row>
    <row r="8" spans="1:26" s="405" customFormat="1" ht="16.5" customHeight="1">
      <c r="A8" s="476" t="s">
        <v>38</v>
      </c>
      <c r="B8" s="427">
        <v>2007</v>
      </c>
      <c r="C8" s="477" t="s">
        <v>97</v>
      </c>
      <c r="D8" s="478" t="s">
        <v>118</v>
      </c>
      <c r="E8" s="138">
        <f aca="true" t="shared" si="0" ref="E8:E9">SUM(F8:V8)</f>
        <v>1684</v>
      </c>
      <c r="F8" s="138">
        <v>101</v>
      </c>
      <c r="G8" s="138">
        <v>123</v>
      </c>
      <c r="H8" s="138">
        <v>113</v>
      </c>
      <c r="I8" s="138">
        <v>123</v>
      </c>
      <c r="J8" s="138">
        <v>142</v>
      </c>
      <c r="K8" s="446">
        <v>134</v>
      </c>
      <c r="L8" s="446">
        <v>128</v>
      </c>
      <c r="M8" s="138">
        <v>128</v>
      </c>
      <c r="N8" s="138">
        <v>196</v>
      </c>
      <c r="O8" s="138">
        <v>157</v>
      </c>
      <c r="P8" s="138">
        <v>122</v>
      </c>
      <c r="Q8" s="138">
        <v>70</v>
      </c>
      <c r="R8" s="138">
        <v>37</v>
      </c>
      <c r="S8" s="138">
        <v>38</v>
      </c>
      <c r="T8" s="138">
        <v>40</v>
      </c>
      <c r="U8" s="138">
        <v>18</v>
      </c>
      <c r="V8" s="138">
        <v>14</v>
      </c>
      <c r="W8" s="446">
        <v>0</v>
      </c>
      <c r="X8" s="446">
        <v>0</v>
      </c>
      <c r="Y8" s="446">
        <v>0</v>
      </c>
      <c r="Z8" s="446">
        <v>0</v>
      </c>
    </row>
    <row r="9" spans="1:26" s="405" customFormat="1" ht="16.5" customHeight="1">
      <c r="A9" s="428"/>
      <c r="B9" s="429"/>
      <c r="C9" s="474" t="s">
        <v>98</v>
      </c>
      <c r="D9" s="475" t="s">
        <v>119</v>
      </c>
      <c r="E9" s="138">
        <f t="shared" si="0"/>
        <v>1487</v>
      </c>
      <c r="F9" s="446">
        <v>101</v>
      </c>
      <c r="G9" s="446">
        <v>90</v>
      </c>
      <c r="H9" s="446">
        <v>83</v>
      </c>
      <c r="I9" s="446">
        <v>126</v>
      </c>
      <c r="J9" s="446">
        <v>113</v>
      </c>
      <c r="K9" s="446">
        <v>128</v>
      </c>
      <c r="L9" s="446">
        <v>113</v>
      </c>
      <c r="M9" s="446">
        <v>107</v>
      </c>
      <c r="N9" s="446">
        <v>131</v>
      </c>
      <c r="O9" s="446">
        <v>119</v>
      </c>
      <c r="P9" s="446">
        <v>93</v>
      </c>
      <c r="Q9" s="446">
        <v>57</v>
      </c>
      <c r="R9" s="446">
        <v>38</v>
      </c>
      <c r="S9" s="446">
        <v>36</v>
      </c>
      <c r="T9" s="446">
        <v>61</v>
      </c>
      <c r="U9" s="446">
        <v>44</v>
      </c>
      <c r="V9" s="446">
        <v>47</v>
      </c>
      <c r="W9" s="446">
        <v>0</v>
      </c>
      <c r="X9" s="446">
        <v>0</v>
      </c>
      <c r="Y9" s="446">
        <v>0</v>
      </c>
      <c r="Z9" s="446">
        <v>0</v>
      </c>
    </row>
    <row r="10" spans="1:26" s="405" customFormat="1" ht="7.5" customHeight="1">
      <c r="A10" s="428"/>
      <c r="B10" s="429"/>
      <c r="C10" s="474"/>
      <c r="D10" s="429"/>
      <c r="E10" s="138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>
        <v>0</v>
      </c>
      <c r="X10" s="446">
        <v>0</v>
      </c>
      <c r="Y10" s="446">
        <v>0</v>
      </c>
      <c r="Z10" s="446">
        <v>0</v>
      </c>
    </row>
    <row r="11" spans="1:26" s="405" customFormat="1" ht="16.5" customHeight="1">
      <c r="A11" s="428"/>
      <c r="B11" s="429"/>
      <c r="C11" s="474" t="s">
        <v>86</v>
      </c>
      <c r="D11" s="475" t="s">
        <v>102</v>
      </c>
      <c r="E11" s="446">
        <f>SUM(E12:E13)</f>
        <v>3178</v>
      </c>
      <c r="F11" s="446">
        <f>SUM(F12:F13)</f>
        <v>198</v>
      </c>
      <c r="G11" s="446">
        <f>SUM(G12:G13)</f>
        <v>206</v>
      </c>
      <c r="H11" s="446">
        <f>SUM(H12:H13)</f>
        <v>197</v>
      </c>
      <c r="I11" s="446">
        <f>SUM(I12:I13)</f>
        <v>246</v>
      </c>
      <c r="J11" s="446">
        <f>SUM(J12:J13)</f>
        <v>237</v>
      </c>
      <c r="K11" s="446">
        <f>SUM(K12:K13)</f>
        <v>280</v>
      </c>
      <c r="L11" s="446">
        <f>SUM(L12:L13)</f>
        <v>219</v>
      </c>
      <c r="M11" s="446">
        <f>SUM(M12:M13)</f>
        <v>245</v>
      </c>
      <c r="N11" s="446">
        <f>SUM(N12:N13)</f>
        <v>310</v>
      </c>
      <c r="O11" s="446">
        <f>SUM(O12:O13)</f>
        <v>284</v>
      </c>
      <c r="P11" s="446">
        <f>SUM(P12:P13)</f>
        <v>239</v>
      </c>
      <c r="Q11" s="446">
        <f>SUM(Q12:Q13)</f>
        <v>150</v>
      </c>
      <c r="R11" s="446">
        <f>SUM(R12:R13)</f>
        <v>70</v>
      </c>
      <c r="S11" s="446">
        <f>SUM(S12:S13)</f>
        <v>67</v>
      </c>
      <c r="T11" s="446">
        <f>SUM(T12:T13)</f>
        <v>98</v>
      </c>
      <c r="U11" s="446">
        <f>SUM(U12:U13)</f>
        <v>63</v>
      </c>
      <c r="V11" s="446">
        <f>SUM(V12:V13)</f>
        <v>69</v>
      </c>
      <c r="W11" s="446">
        <v>0</v>
      </c>
      <c r="X11" s="446">
        <v>0</v>
      </c>
      <c r="Y11" s="446">
        <v>0</v>
      </c>
      <c r="Z11" s="446">
        <v>0</v>
      </c>
    </row>
    <row r="12" spans="1:26" s="405" customFormat="1" ht="16.5" customHeight="1">
      <c r="A12" s="476" t="s">
        <v>39</v>
      </c>
      <c r="B12" s="427">
        <v>2008</v>
      </c>
      <c r="C12" s="477" t="s">
        <v>97</v>
      </c>
      <c r="D12" s="478" t="s">
        <v>118</v>
      </c>
      <c r="E12" s="138">
        <f aca="true" t="shared" si="1" ref="E12:E13">SUM(F12:V12)</f>
        <v>1675</v>
      </c>
      <c r="F12" s="138">
        <v>105</v>
      </c>
      <c r="G12" s="138">
        <v>107</v>
      </c>
      <c r="H12" s="138">
        <v>114</v>
      </c>
      <c r="I12" s="138">
        <v>126</v>
      </c>
      <c r="J12" s="138">
        <v>122</v>
      </c>
      <c r="K12" s="446">
        <v>145</v>
      </c>
      <c r="L12" s="446">
        <v>106</v>
      </c>
      <c r="M12" s="138">
        <v>145</v>
      </c>
      <c r="N12" s="138">
        <v>175</v>
      </c>
      <c r="O12" s="138">
        <v>168</v>
      </c>
      <c r="P12" s="138">
        <v>135</v>
      </c>
      <c r="Q12" s="138">
        <v>81</v>
      </c>
      <c r="R12" s="138">
        <v>38</v>
      </c>
      <c r="S12" s="138">
        <v>33</v>
      </c>
      <c r="T12" s="138">
        <v>43</v>
      </c>
      <c r="U12" s="138">
        <v>16</v>
      </c>
      <c r="V12" s="138">
        <v>16</v>
      </c>
      <c r="W12" s="446">
        <v>0</v>
      </c>
      <c r="X12" s="446">
        <v>0</v>
      </c>
      <c r="Y12" s="446">
        <v>0</v>
      </c>
      <c r="Z12" s="446">
        <v>0</v>
      </c>
    </row>
    <row r="13" spans="1:26" s="405" customFormat="1" ht="16.5" customHeight="1">
      <c r="A13" s="428"/>
      <c r="B13" s="429"/>
      <c r="C13" s="474" t="s">
        <v>98</v>
      </c>
      <c r="D13" s="475" t="s">
        <v>119</v>
      </c>
      <c r="E13" s="138">
        <f t="shared" si="1"/>
        <v>1503</v>
      </c>
      <c r="F13" s="446">
        <v>93</v>
      </c>
      <c r="G13" s="446">
        <v>99</v>
      </c>
      <c r="H13" s="446">
        <v>83</v>
      </c>
      <c r="I13" s="446">
        <v>120</v>
      </c>
      <c r="J13" s="446">
        <v>115</v>
      </c>
      <c r="K13" s="446">
        <v>135</v>
      </c>
      <c r="L13" s="446">
        <v>113</v>
      </c>
      <c r="M13" s="446">
        <v>100</v>
      </c>
      <c r="N13" s="446">
        <v>135</v>
      </c>
      <c r="O13" s="446">
        <v>116</v>
      </c>
      <c r="P13" s="446">
        <v>104</v>
      </c>
      <c r="Q13" s="446">
        <v>69</v>
      </c>
      <c r="R13" s="446">
        <v>32</v>
      </c>
      <c r="S13" s="446">
        <v>34</v>
      </c>
      <c r="T13" s="446">
        <v>55</v>
      </c>
      <c r="U13" s="446">
        <v>47</v>
      </c>
      <c r="V13" s="446">
        <v>53</v>
      </c>
      <c r="W13" s="446">
        <v>0</v>
      </c>
      <c r="X13" s="446">
        <v>0</v>
      </c>
      <c r="Y13" s="446">
        <v>0</v>
      </c>
      <c r="Z13" s="446">
        <v>0</v>
      </c>
    </row>
    <row r="14" spans="1:26" s="405" customFormat="1" ht="6.75" customHeight="1">
      <c r="A14" s="428"/>
      <c r="B14" s="429"/>
      <c r="C14" s="474"/>
      <c r="D14" s="429"/>
      <c r="E14" s="138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>
        <v>0</v>
      </c>
      <c r="X14" s="446">
        <v>0</v>
      </c>
      <c r="Y14" s="446">
        <v>0</v>
      </c>
      <c r="Z14" s="446">
        <v>0</v>
      </c>
    </row>
    <row r="15" spans="1:26" s="405" customFormat="1" ht="16.5" customHeight="1">
      <c r="A15" s="428"/>
      <c r="B15" s="429"/>
      <c r="C15" s="474" t="s">
        <v>86</v>
      </c>
      <c r="D15" s="475" t="s">
        <v>102</v>
      </c>
      <c r="E15" s="446">
        <f>SUM(E16:E17)</f>
        <v>3367</v>
      </c>
      <c r="F15" s="446">
        <f>SUM(F16:F17)</f>
        <v>199</v>
      </c>
      <c r="G15" s="446">
        <f>SUM(G16:G17)</f>
        <v>207</v>
      </c>
      <c r="H15" s="446">
        <f>SUM(H16:H17)</f>
        <v>229</v>
      </c>
      <c r="I15" s="446">
        <f>SUM(I16:I17)</f>
        <v>243</v>
      </c>
      <c r="J15" s="446">
        <f>SUM(J16:J17)</f>
        <v>256</v>
      </c>
      <c r="K15" s="446">
        <f>SUM(K16:K17)</f>
        <v>299</v>
      </c>
      <c r="L15" s="446">
        <f>SUM(L16:L17)</f>
        <v>248</v>
      </c>
      <c r="M15" s="446">
        <f>SUM(M16:M17)</f>
        <v>264</v>
      </c>
      <c r="N15" s="446">
        <f>SUM(N16:N17)</f>
        <v>295</v>
      </c>
      <c r="O15" s="446">
        <f>SUM(O16:O17)</f>
        <v>312</v>
      </c>
      <c r="P15" s="446">
        <f>SUM(P16:P17)</f>
        <v>265</v>
      </c>
      <c r="Q15" s="446">
        <f>SUM(Q16:Q17)</f>
        <v>172</v>
      </c>
      <c r="R15" s="446">
        <f>SUM(R16:R17)</f>
        <v>82</v>
      </c>
      <c r="S15" s="446">
        <f>SUM(S16:S17)</f>
        <v>60</v>
      </c>
      <c r="T15" s="446">
        <f>SUM(T16:T17)</f>
        <v>90</v>
      </c>
      <c r="U15" s="446">
        <f>SUM(U16:U17)</f>
        <v>76</v>
      </c>
      <c r="V15" s="446">
        <f>SUM(V16:V17)</f>
        <v>70</v>
      </c>
      <c r="W15" s="446">
        <v>0</v>
      </c>
      <c r="X15" s="446">
        <v>0</v>
      </c>
      <c r="Y15" s="446">
        <v>0</v>
      </c>
      <c r="Z15" s="446">
        <v>0</v>
      </c>
    </row>
    <row r="16" spans="1:26" s="405" customFormat="1" ht="16.5" customHeight="1">
      <c r="A16" s="420" t="s">
        <v>353</v>
      </c>
      <c r="B16" s="427">
        <v>2009</v>
      </c>
      <c r="C16" s="477" t="s">
        <v>97</v>
      </c>
      <c r="D16" s="478" t="s">
        <v>118</v>
      </c>
      <c r="E16" s="138">
        <f aca="true" t="shared" si="2" ref="E16:E17">SUM(F16:V16)</f>
        <v>1764</v>
      </c>
      <c r="F16" s="138">
        <v>107</v>
      </c>
      <c r="G16" s="138">
        <v>109</v>
      </c>
      <c r="H16" s="138">
        <v>124</v>
      </c>
      <c r="I16" s="138">
        <v>126</v>
      </c>
      <c r="J16" s="138">
        <v>129</v>
      </c>
      <c r="K16" s="446">
        <v>150</v>
      </c>
      <c r="L16" s="446">
        <v>126</v>
      </c>
      <c r="M16" s="138">
        <v>152</v>
      </c>
      <c r="N16" s="138">
        <v>160</v>
      </c>
      <c r="O16" s="138">
        <v>180</v>
      </c>
      <c r="P16" s="138">
        <v>150</v>
      </c>
      <c r="Q16" s="138">
        <v>96</v>
      </c>
      <c r="R16" s="138">
        <v>46</v>
      </c>
      <c r="S16" s="138">
        <v>28</v>
      </c>
      <c r="T16" s="138">
        <v>44</v>
      </c>
      <c r="U16" s="138">
        <v>20</v>
      </c>
      <c r="V16" s="138">
        <v>17</v>
      </c>
      <c r="W16" s="446">
        <v>0</v>
      </c>
      <c r="X16" s="446">
        <v>0</v>
      </c>
      <c r="Y16" s="446">
        <v>0</v>
      </c>
      <c r="Z16" s="446">
        <v>0</v>
      </c>
    </row>
    <row r="17" spans="1:26" s="405" customFormat="1" ht="16.5" customHeight="1">
      <c r="A17" s="428"/>
      <c r="B17" s="429"/>
      <c r="C17" s="474" t="s">
        <v>98</v>
      </c>
      <c r="D17" s="475" t="s">
        <v>119</v>
      </c>
      <c r="E17" s="138">
        <f t="shared" si="2"/>
        <v>1603</v>
      </c>
      <c r="F17" s="446">
        <v>92</v>
      </c>
      <c r="G17" s="446">
        <v>98</v>
      </c>
      <c r="H17" s="446">
        <v>105</v>
      </c>
      <c r="I17" s="446">
        <v>117</v>
      </c>
      <c r="J17" s="446">
        <v>127</v>
      </c>
      <c r="K17" s="446">
        <v>149</v>
      </c>
      <c r="L17" s="446">
        <v>122</v>
      </c>
      <c r="M17" s="446">
        <v>112</v>
      </c>
      <c r="N17" s="446">
        <v>135</v>
      </c>
      <c r="O17" s="446">
        <v>132</v>
      </c>
      <c r="P17" s="446">
        <v>115</v>
      </c>
      <c r="Q17" s="446">
        <v>76</v>
      </c>
      <c r="R17" s="446">
        <v>36</v>
      </c>
      <c r="S17" s="446">
        <v>32</v>
      </c>
      <c r="T17" s="446">
        <v>46</v>
      </c>
      <c r="U17" s="446">
        <v>56</v>
      </c>
      <c r="V17" s="446">
        <v>53</v>
      </c>
      <c r="W17" s="446">
        <v>0</v>
      </c>
      <c r="X17" s="446">
        <v>0</v>
      </c>
      <c r="Y17" s="446">
        <v>0</v>
      </c>
      <c r="Z17" s="446">
        <v>0</v>
      </c>
    </row>
    <row r="18" spans="1:26" s="405" customFormat="1" ht="6.75" customHeight="1">
      <c r="A18" s="428"/>
      <c r="B18" s="429"/>
      <c r="C18" s="477"/>
      <c r="D18" s="427"/>
      <c r="E18" s="138"/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  <c r="V18" s="446"/>
      <c r="W18" s="446"/>
      <c r="X18" s="446"/>
      <c r="Y18" s="446"/>
      <c r="Z18" s="446"/>
    </row>
    <row r="19" spans="1:26" s="405" customFormat="1" ht="16.5" customHeight="1">
      <c r="A19" s="428"/>
      <c r="B19" s="429"/>
      <c r="C19" s="474" t="s">
        <v>86</v>
      </c>
      <c r="D19" s="475" t="s">
        <v>102</v>
      </c>
      <c r="E19" s="446">
        <f>SUM(E20:E21)</f>
        <v>3397</v>
      </c>
      <c r="F19" s="446">
        <f>SUM(F20:F21)</f>
        <v>195</v>
      </c>
      <c r="G19" s="446">
        <f>SUM(G20:G21)</f>
        <v>202</v>
      </c>
      <c r="H19" s="446">
        <f>SUM(H20:H21)</f>
        <v>217</v>
      </c>
      <c r="I19" s="446">
        <f>SUM(I20:I21)</f>
        <v>244</v>
      </c>
      <c r="J19" s="446">
        <f>SUM(J20:J21)</f>
        <v>277</v>
      </c>
      <c r="K19" s="446">
        <f>SUM(K20:K21)</f>
        <v>283</v>
      </c>
      <c r="L19" s="446">
        <f>SUM(L20:L21)</f>
        <v>262</v>
      </c>
      <c r="M19" s="446">
        <f>SUM(M20:M21)</f>
        <v>254</v>
      </c>
      <c r="N19" s="446">
        <f>SUM(N20:N21)</f>
        <v>297</v>
      </c>
      <c r="O19" s="446">
        <f>SUM(O20:O21)</f>
        <v>311</v>
      </c>
      <c r="P19" s="446">
        <f>SUM(P20:P21)</f>
        <v>292</v>
      </c>
      <c r="Q19" s="446">
        <f>SUM(Q20:Q21)</f>
        <v>181</v>
      </c>
      <c r="R19" s="446">
        <f>SUM(R20:R21)</f>
        <v>91</v>
      </c>
      <c r="S19" s="446">
        <f>SUM(S20:S21)</f>
        <v>58</v>
      </c>
      <c r="T19" s="446">
        <f>SUM(T20:T21)</f>
        <v>83</v>
      </c>
      <c r="U19" s="446">
        <f>SUM(U20:U21)</f>
        <v>71</v>
      </c>
      <c r="V19" s="446">
        <f>SUM(V20:V21)</f>
        <v>50</v>
      </c>
      <c r="W19" s="446">
        <f>SUM(W20:W21)</f>
        <v>21</v>
      </c>
      <c r="X19" s="446">
        <f>SUM(X20:X21)</f>
        <v>6</v>
      </c>
      <c r="Y19" s="446">
        <f>SUM(Y20:Y21)</f>
        <v>2</v>
      </c>
      <c r="Z19" s="446">
        <f>SUM(Z20:Z21)</f>
        <v>0</v>
      </c>
    </row>
    <row r="20" spans="1:26" s="405" customFormat="1" ht="16.5" customHeight="1">
      <c r="A20" s="420" t="s">
        <v>354</v>
      </c>
      <c r="B20" s="427">
        <v>2010</v>
      </c>
      <c r="C20" s="477" t="s">
        <v>97</v>
      </c>
      <c r="D20" s="478" t="s">
        <v>118</v>
      </c>
      <c r="E20" s="138">
        <f>SUM(F20:Z20)</f>
        <v>1771</v>
      </c>
      <c r="F20" s="138">
        <v>99</v>
      </c>
      <c r="G20" s="138">
        <v>109</v>
      </c>
      <c r="H20" s="138">
        <v>119</v>
      </c>
      <c r="I20" s="138">
        <v>119</v>
      </c>
      <c r="J20" s="138">
        <v>141</v>
      </c>
      <c r="K20" s="446">
        <v>153</v>
      </c>
      <c r="L20" s="446">
        <v>128</v>
      </c>
      <c r="M20" s="138">
        <v>147</v>
      </c>
      <c r="N20" s="138">
        <v>156</v>
      </c>
      <c r="O20" s="138">
        <v>186</v>
      </c>
      <c r="P20" s="138">
        <v>152</v>
      </c>
      <c r="Q20" s="138">
        <v>104</v>
      </c>
      <c r="R20" s="138">
        <v>50</v>
      </c>
      <c r="S20" s="138">
        <v>28</v>
      </c>
      <c r="T20" s="138">
        <v>39</v>
      </c>
      <c r="U20" s="138">
        <v>21</v>
      </c>
      <c r="V20" s="138">
        <v>16</v>
      </c>
      <c r="W20" s="138">
        <v>2</v>
      </c>
      <c r="X20" s="138">
        <v>2</v>
      </c>
      <c r="Y20" s="138">
        <v>0</v>
      </c>
      <c r="Z20" s="138">
        <v>0</v>
      </c>
    </row>
    <row r="21" spans="1:26" s="405" customFormat="1" ht="16.5" customHeight="1">
      <c r="A21" s="428"/>
      <c r="B21" s="429"/>
      <c r="C21" s="474" t="s">
        <v>98</v>
      </c>
      <c r="D21" s="475" t="s">
        <v>119</v>
      </c>
      <c r="E21" s="138">
        <f>SUM(F21:Z22)</f>
        <v>1626</v>
      </c>
      <c r="F21" s="446">
        <v>96</v>
      </c>
      <c r="G21" s="446">
        <v>93</v>
      </c>
      <c r="H21" s="446">
        <v>98</v>
      </c>
      <c r="I21" s="446">
        <v>125</v>
      </c>
      <c r="J21" s="446">
        <v>136</v>
      </c>
      <c r="K21" s="446">
        <v>130</v>
      </c>
      <c r="L21" s="446">
        <v>134</v>
      </c>
      <c r="M21" s="446">
        <v>107</v>
      </c>
      <c r="N21" s="446">
        <v>141</v>
      </c>
      <c r="O21" s="446">
        <v>125</v>
      </c>
      <c r="P21" s="446">
        <v>140</v>
      </c>
      <c r="Q21" s="446">
        <v>77</v>
      </c>
      <c r="R21" s="446">
        <v>41</v>
      </c>
      <c r="S21" s="446">
        <v>30</v>
      </c>
      <c r="T21" s="446">
        <v>44</v>
      </c>
      <c r="U21" s="446">
        <v>50</v>
      </c>
      <c r="V21" s="446">
        <v>34</v>
      </c>
      <c r="W21" s="446">
        <v>19</v>
      </c>
      <c r="X21" s="446">
        <v>4</v>
      </c>
      <c r="Y21" s="446">
        <v>2</v>
      </c>
      <c r="Z21" s="446">
        <v>0</v>
      </c>
    </row>
    <row r="22" spans="1:26" s="405" customFormat="1" ht="8.25" customHeight="1">
      <c r="A22" s="428"/>
      <c r="B22" s="429"/>
      <c r="C22" s="477"/>
      <c r="D22" s="427"/>
      <c r="E22" s="138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</row>
    <row r="23" spans="1:26" s="405" customFormat="1" ht="16.5" customHeight="1">
      <c r="A23" s="428"/>
      <c r="B23" s="429"/>
      <c r="C23" s="474" t="s">
        <v>86</v>
      </c>
      <c r="D23" s="475" t="s">
        <v>102</v>
      </c>
      <c r="E23" s="446">
        <f>SUM(E24:E25)</f>
        <v>3373</v>
      </c>
      <c r="F23" s="446">
        <f>SUM(F24:F25)</f>
        <v>193</v>
      </c>
      <c r="G23" s="446">
        <f>SUM(G24:G25)</f>
        <v>190</v>
      </c>
      <c r="H23" s="446">
        <f>SUM(H24:H25)</f>
        <v>218</v>
      </c>
      <c r="I23" s="446">
        <f>SUM(I24:I25)</f>
        <v>247</v>
      </c>
      <c r="J23" s="446">
        <f>SUM(J24:J25)</f>
        <v>274</v>
      </c>
      <c r="K23" s="446">
        <f>SUM(K24:K25)</f>
        <v>266</v>
      </c>
      <c r="L23" s="446">
        <f>SUM(L24:L25)</f>
        <v>251</v>
      </c>
      <c r="M23" s="446">
        <f>SUM(M24:M25)</f>
        <v>251</v>
      </c>
      <c r="N23" s="446">
        <f>SUM(N24:N25)</f>
        <v>277</v>
      </c>
      <c r="O23" s="446">
        <f>SUM(O24:O25)</f>
        <v>313</v>
      </c>
      <c r="P23" s="446">
        <f>SUM(P24:P25)</f>
        <v>292</v>
      </c>
      <c r="Q23" s="446">
        <f>SUM(Q24:Q25)</f>
        <v>191</v>
      </c>
      <c r="R23" s="446">
        <f>SUM(R24:R25)</f>
        <v>125</v>
      </c>
      <c r="S23" s="446">
        <f>SUM(S24:S25)</f>
        <v>58</v>
      </c>
      <c r="T23" s="446">
        <f>SUM(T24:T25)</f>
        <v>69</v>
      </c>
      <c r="U23" s="446">
        <f>SUM(U24:U25)</f>
        <v>75</v>
      </c>
      <c r="V23" s="446">
        <f>SUM(V24:V25)</f>
        <v>57</v>
      </c>
      <c r="W23" s="446">
        <f>SUM(W24:W25)</f>
        <v>14</v>
      </c>
      <c r="X23" s="446">
        <f>SUM(X24:X25)</f>
        <v>10</v>
      </c>
      <c r="Y23" s="446">
        <f>SUM(Y24:Y25)</f>
        <v>2</v>
      </c>
      <c r="Z23" s="446">
        <f>SUM(Z24:Z25)</f>
        <v>0</v>
      </c>
    </row>
    <row r="24" spans="1:26" s="405" customFormat="1" ht="16.5" customHeight="1">
      <c r="A24" s="420" t="s">
        <v>42</v>
      </c>
      <c r="B24" s="427">
        <v>2011</v>
      </c>
      <c r="C24" s="477" t="s">
        <v>97</v>
      </c>
      <c r="D24" s="478" t="s">
        <v>118</v>
      </c>
      <c r="E24" s="138">
        <f>SUM(F24:Z24)</f>
        <v>1758</v>
      </c>
      <c r="F24" s="138">
        <v>96</v>
      </c>
      <c r="G24" s="138">
        <v>103</v>
      </c>
      <c r="H24" s="138">
        <v>119</v>
      </c>
      <c r="I24" s="138">
        <v>121</v>
      </c>
      <c r="J24" s="138">
        <v>136</v>
      </c>
      <c r="K24" s="446">
        <v>142</v>
      </c>
      <c r="L24" s="446">
        <v>131</v>
      </c>
      <c r="M24" s="138">
        <v>146</v>
      </c>
      <c r="N24" s="138">
        <v>143</v>
      </c>
      <c r="O24" s="138">
        <v>185</v>
      </c>
      <c r="P24" s="138">
        <v>157</v>
      </c>
      <c r="Q24" s="138">
        <v>101</v>
      </c>
      <c r="R24" s="138">
        <v>68</v>
      </c>
      <c r="S24" s="138">
        <v>33</v>
      </c>
      <c r="T24" s="138">
        <v>28</v>
      </c>
      <c r="U24" s="138">
        <v>30</v>
      </c>
      <c r="V24" s="138">
        <v>16</v>
      </c>
      <c r="W24" s="138">
        <v>1</v>
      </c>
      <c r="X24" s="138">
        <v>2</v>
      </c>
      <c r="Y24" s="138">
        <v>0</v>
      </c>
      <c r="Z24" s="138">
        <v>0</v>
      </c>
    </row>
    <row r="25" spans="1:26" s="405" customFormat="1" ht="16.5" customHeight="1">
      <c r="A25" s="428"/>
      <c r="B25" s="429"/>
      <c r="C25" s="474" t="s">
        <v>98</v>
      </c>
      <c r="D25" s="475" t="s">
        <v>119</v>
      </c>
      <c r="E25" s="138">
        <f>SUM(F25:Z26)</f>
        <v>1615</v>
      </c>
      <c r="F25" s="446">
        <v>97</v>
      </c>
      <c r="G25" s="446">
        <v>87</v>
      </c>
      <c r="H25" s="446">
        <v>99</v>
      </c>
      <c r="I25" s="446">
        <v>126</v>
      </c>
      <c r="J25" s="446">
        <v>138</v>
      </c>
      <c r="K25" s="446">
        <v>124</v>
      </c>
      <c r="L25" s="446">
        <v>120</v>
      </c>
      <c r="M25" s="446">
        <v>105</v>
      </c>
      <c r="N25" s="446">
        <v>134</v>
      </c>
      <c r="O25" s="446">
        <v>128</v>
      </c>
      <c r="P25" s="446">
        <v>135</v>
      </c>
      <c r="Q25" s="446">
        <v>90</v>
      </c>
      <c r="R25" s="446">
        <v>57</v>
      </c>
      <c r="S25" s="446">
        <v>25</v>
      </c>
      <c r="T25" s="446">
        <v>41</v>
      </c>
      <c r="U25" s="446">
        <v>45</v>
      </c>
      <c r="V25" s="446">
        <v>41</v>
      </c>
      <c r="W25" s="446">
        <v>13</v>
      </c>
      <c r="X25" s="446">
        <v>8</v>
      </c>
      <c r="Y25" s="446">
        <v>2</v>
      </c>
      <c r="Z25" s="446">
        <v>0</v>
      </c>
    </row>
    <row r="26" spans="1:26" s="405" customFormat="1" ht="4.5" customHeight="1">
      <c r="A26" s="428"/>
      <c r="B26" s="429"/>
      <c r="C26" s="474"/>
      <c r="D26" s="429"/>
      <c r="E26" s="138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</row>
    <row r="27" spans="1:26" s="405" customFormat="1" ht="16.5" customHeight="1">
      <c r="A27" s="428"/>
      <c r="B27" s="429"/>
      <c r="C27" s="474" t="s">
        <v>86</v>
      </c>
      <c r="D27" s="475" t="s">
        <v>102</v>
      </c>
      <c r="E27" s="446">
        <f>SUM(E28:E29)</f>
        <v>3368</v>
      </c>
      <c r="F27" s="446">
        <f>SUM(F28:F29)</f>
        <v>197</v>
      </c>
      <c r="G27" s="446">
        <f>SUM(G28:G29)</f>
        <v>169</v>
      </c>
      <c r="H27" s="446">
        <f>SUM(H28:H29)</f>
        <v>219</v>
      </c>
      <c r="I27" s="446">
        <f>SUM(I28:I29)</f>
        <v>254</v>
      </c>
      <c r="J27" s="446">
        <f>SUM(J28:J29)</f>
        <v>282</v>
      </c>
      <c r="K27" s="446">
        <f>SUM(K28:K29)</f>
        <v>242</v>
      </c>
      <c r="L27" s="446">
        <f>SUM(L28:L29)</f>
        <v>256</v>
      </c>
      <c r="M27" s="446">
        <f>SUM(M28:M29)</f>
        <v>248</v>
      </c>
      <c r="N27" s="446">
        <f>SUM(N28:N29)</f>
        <v>254</v>
      </c>
      <c r="O27" s="446">
        <f>SUM(O28:O29)</f>
        <v>330</v>
      </c>
      <c r="P27" s="446">
        <f>SUM(P28:P29)</f>
        <v>285</v>
      </c>
      <c r="Q27" s="446">
        <f>SUM(Q28:Q29)</f>
        <v>218</v>
      </c>
      <c r="R27" s="446">
        <f>SUM(R28:R29)</f>
        <v>121</v>
      </c>
      <c r="S27" s="446">
        <f>SUM(S28:S29)</f>
        <v>67</v>
      </c>
      <c r="T27" s="446">
        <f>SUM(T28:T29)</f>
        <v>60</v>
      </c>
      <c r="U27" s="446">
        <f>SUM(U28:U29)</f>
        <v>86</v>
      </c>
      <c r="V27" s="446">
        <f>SUM(V28:V29)</f>
        <v>43</v>
      </c>
      <c r="W27" s="446">
        <f>SUM(W28:W29)</f>
        <v>21</v>
      </c>
      <c r="X27" s="446">
        <f>SUM(X28:X29)</f>
        <v>12</v>
      </c>
      <c r="Y27" s="446">
        <f>SUM(Y28:Y29)</f>
        <v>4</v>
      </c>
      <c r="Z27" s="446">
        <f>SUM(Z28:Z29)</f>
        <v>0</v>
      </c>
    </row>
    <row r="28" spans="1:26" ht="16.5" customHeight="1">
      <c r="A28" s="420" t="s">
        <v>43</v>
      </c>
      <c r="B28" s="427">
        <v>2012</v>
      </c>
      <c r="C28" s="477" t="s">
        <v>97</v>
      </c>
      <c r="D28" s="478" t="s">
        <v>118</v>
      </c>
      <c r="E28" s="138">
        <f>SUM(F28:Z28)</f>
        <v>1760</v>
      </c>
      <c r="F28" s="138">
        <v>95</v>
      </c>
      <c r="G28" s="138">
        <v>86</v>
      </c>
      <c r="H28" s="138">
        <v>122</v>
      </c>
      <c r="I28" s="138">
        <v>132</v>
      </c>
      <c r="J28" s="138">
        <v>138</v>
      </c>
      <c r="K28" s="446">
        <v>136</v>
      </c>
      <c r="L28" s="446">
        <v>135</v>
      </c>
      <c r="M28" s="138">
        <v>136</v>
      </c>
      <c r="N28" s="138">
        <v>137</v>
      </c>
      <c r="O28" s="138">
        <v>188</v>
      </c>
      <c r="P28" s="138">
        <v>155</v>
      </c>
      <c r="Q28" s="138">
        <v>118</v>
      </c>
      <c r="R28" s="138">
        <v>66</v>
      </c>
      <c r="S28" s="138">
        <v>33</v>
      </c>
      <c r="T28" s="138">
        <v>31</v>
      </c>
      <c r="U28" s="138">
        <v>32</v>
      </c>
      <c r="V28" s="138">
        <v>13</v>
      </c>
      <c r="W28" s="138">
        <v>4</v>
      </c>
      <c r="X28" s="138">
        <v>3</v>
      </c>
      <c r="Y28" s="138">
        <v>0</v>
      </c>
      <c r="Z28" s="138">
        <v>0</v>
      </c>
    </row>
    <row r="29" spans="1:26" ht="16.5" customHeight="1">
      <c r="A29" s="428"/>
      <c r="B29" s="429"/>
      <c r="C29" s="474" t="s">
        <v>98</v>
      </c>
      <c r="D29" s="475" t="s">
        <v>119</v>
      </c>
      <c r="E29" s="138">
        <f>SUM(F29:Z30)</f>
        <v>1608</v>
      </c>
      <c r="F29" s="446">
        <v>102</v>
      </c>
      <c r="G29" s="446">
        <v>83</v>
      </c>
      <c r="H29" s="446">
        <v>97</v>
      </c>
      <c r="I29" s="446">
        <v>122</v>
      </c>
      <c r="J29" s="446">
        <v>144</v>
      </c>
      <c r="K29" s="446">
        <v>106</v>
      </c>
      <c r="L29" s="446">
        <v>121</v>
      </c>
      <c r="M29" s="446">
        <v>112</v>
      </c>
      <c r="N29" s="446">
        <v>117</v>
      </c>
      <c r="O29" s="446">
        <v>142</v>
      </c>
      <c r="P29" s="446">
        <v>130</v>
      </c>
      <c r="Q29" s="446">
        <v>100</v>
      </c>
      <c r="R29" s="446">
        <v>55</v>
      </c>
      <c r="S29" s="446">
        <v>34</v>
      </c>
      <c r="T29" s="446">
        <v>29</v>
      </c>
      <c r="U29" s="446">
        <v>54</v>
      </c>
      <c r="V29" s="446">
        <v>30</v>
      </c>
      <c r="W29" s="446">
        <v>17</v>
      </c>
      <c r="X29" s="446">
        <v>9</v>
      </c>
      <c r="Y29" s="446">
        <v>4</v>
      </c>
      <c r="Z29" s="446">
        <v>0</v>
      </c>
    </row>
    <row r="30" spans="2:26" ht="4.5" customHeight="1">
      <c r="B30" s="427"/>
      <c r="C30" s="477"/>
      <c r="D30" s="427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</row>
    <row r="31" spans="1:26" ht="16.5" customHeight="1">
      <c r="A31" s="428"/>
      <c r="B31" s="429"/>
      <c r="C31" s="474" t="s">
        <v>86</v>
      </c>
      <c r="D31" s="475" t="s">
        <v>102</v>
      </c>
      <c r="E31" s="446">
        <f>SUM(E32:E33)</f>
        <v>3372</v>
      </c>
      <c r="F31" s="446">
        <f>SUM(F32:F33)</f>
        <v>189</v>
      </c>
      <c r="G31" s="446">
        <f>SUM(G32:G33)</f>
        <v>172</v>
      </c>
      <c r="H31" s="446">
        <f>SUM(H32:H33)</f>
        <v>230</v>
      </c>
      <c r="I31" s="446">
        <f>SUM(I32:I33)</f>
        <v>251</v>
      </c>
      <c r="J31" s="446">
        <f>SUM(J32:J33)</f>
        <v>279</v>
      </c>
      <c r="K31" s="446">
        <f>SUM(K32:K33)</f>
        <v>232</v>
      </c>
      <c r="L31" s="446">
        <f>SUM(L32:L33)</f>
        <v>263</v>
      </c>
      <c r="M31" s="446">
        <f>SUM(M32:M33)</f>
        <v>221</v>
      </c>
      <c r="N31" s="446">
        <f>SUM(N32:N33)</f>
        <v>265</v>
      </c>
      <c r="O31" s="446">
        <f>SUM(O32:O33)</f>
        <v>313</v>
      </c>
      <c r="P31" s="446">
        <f>SUM(P32:P33)</f>
        <v>292</v>
      </c>
      <c r="Q31" s="446">
        <f>SUM(Q32:Q33)</f>
        <v>236</v>
      </c>
      <c r="R31" s="446">
        <f>SUM(R32:R33)</f>
        <v>144</v>
      </c>
      <c r="S31" s="446">
        <f>SUM(S32:S33)</f>
        <v>65</v>
      </c>
      <c r="T31" s="446">
        <f>SUM(T32:T33)</f>
        <v>60</v>
      </c>
      <c r="U31" s="446">
        <f>SUM(U32:U33)</f>
        <v>79</v>
      </c>
      <c r="V31" s="446">
        <f>SUM(V32:V33)</f>
        <v>48</v>
      </c>
      <c r="W31" s="446">
        <f>SUM(W32:W33)</f>
        <v>17</v>
      </c>
      <c r="X31" s="446">
        <f>SUM(X32:X33)</f>
        <v>13</v>
      </c>
      <c r="Y31" s="446">
        <f>SUM(Y32:Y33)</f>
        <v>2</v>
      </c>
      <c r="Z31" s="446">
        <f>SUM(Z32:Z33)</f>
        <v>1</v>
      </c>
    </row>
    <row r="32" spans="1:26" ht="16.5" customHeight="1">
      <c r="A32" s="420" t="s">
        <v>44</v>
      </c>
      <c r="B32" s="427">
        <v>2013</v>
      </c>
      <c r="C32" s="477" t="s">
        <v>97</v>
      </c>
      <c r="D32" s="478" t="s">
        <v>118</v>
      </c>
      <c r="E32" s="138">
        <f>SUM(F32:Z32)</f>
        <v>1759</v>
      </c>
      <c r="F32" s="138">
        <v>89</v>
      </c>
      <c r="G32" s="138">
        <v>94</v>
      </c>
      <c r="H32" s="138">
        <v>115</v>
      </c>
      <c r="I32" s="138">
        <v>142</v>
      </c>
      <c r="J32" s="138">
        <v>139</v>
      </c>
      <c r="K32" s="446">
        <v>119</v>
      </c>
      <c r="L32" s="446">
        <v>143</v>
      </c>
      <c r="M32" s="138">
        <v>115</v>
      </c>
      <c r="N32" s="138">
        <v>148</v>
      </c>
      <c r="O32" s="138">
        <v>170</v>
      </c>
      <c r="P32" s="138">
        <v>164</v>
      </c>
      <c r="Q32" s="138">
        <v>126</v>
      </c>
      <c r="R32" s="138">
        <v>76</v>
      </c>
      <c r="S32" s="138">
        <v>34</v>
      </c>
      <c r="T32" s="138">
        <v>29</v>
      </c>
      <c r="U32" s="138">
        <v>34</v>
      </c>
      <c r="V32" s="138">
        <v>13</v>
      </c>
      <c r="W32" s="138">
        <v>6</v>
      </c>
      <c r="X32" s="138">
        <v>3</v>
      </c>
      <c r="Y32" s="138">
        <v>0</v>
      </c>
      <c r="Z32" s="138">
        <v>0</v>
      </c>
    </row>
    <row r="33" spans="1:26" ht="16.5" customHeight="1">
      <c r="A33" s="428"/>
      <c r="B33" s="429"/>
      <c r="C33" s="474" t="s">
        <v>98</v>
      </c>
      <c r="D33" s="475" t="s">
        <v>119</v>
      </c>
      <c r="E33" s="138">
        <f>SUM(F33:Z34)</f>
        <v>1613</v>
      </c>
      <c r="F33" s="446">
        <v>100</v>
      </c>
      <c r="G33" s="446">
        <v>78</v>
      </c>
      <c r="H33" s="446">
        <v>115</v>
      </c>
      <c r="I33" s="446">
        <v>109</v>
      </c>
      <c r="J33" s="446">
        <v>140</v>
      </c>
      <c r="K33" s="446">
        <v>113</v>
      </c>
      <c r="L33" s="446">
        <v>120</v>
      </c>
      <c r="M33" s="446">
        <v>106</v>
      </c>
      <c r="N33" s="446">
        <v>117</v>
      </c>
      <c r="O33" s="446">
        <v>143</v>
      </c>
      <c r="P33" s="446">
        <v>128</v>
      </c>
      <c r="Q33" s="446">
        <v>110</v>
      </c>
      <c r="R33" s="446">
        <v>68</v>
      </c>
      <c r="S33" s="446">
        <v>31</v>
      </c>
      <c r="T33" s="446">
        <v>31</v>
      </c>
      <c r="U33" s="446">
        <v>45</v>
      </c>
      <c r="V33" s="446">
        <v>35</v>
      </c>
      <c r="W33" s="446">
        <v>11</v>
      </c>
      <c r="X33" s="446">
        <v>10</v>
      </c>
      <c r="Y33" s="446">
        <v>2</v>
      </c>
      <c r="Z33" s="446">
        <v>1</v>
      </c>
    </row>
    <row r="34" spans="2:26" ht="4.5" customHeight="1">
      <c r="B34" s="427"/>
      <c r="C34" s="477"/>
      <c r="D34" s="42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</row>
    <row r="35" spans="1:26" s="405" customFormat="1" ht="16.5" customHeight="1">
      <c r="A35" s="428"/>
      <c r="B35" s="429"/>
      <c r="C35" s="474" t="s">
        <v>86</v>
      </c>
      <c r="D35" s="475" t="s">
        <v>102</v>
      </c>
      <c r="E35" s="446">
        <f>SUM(E36:E37)</f>
        <v>3535</v>
      </c>
      <c r="F35" s="446">
        <f>SUM(F36:F37)</f>
        <v>203</v>
      </c>
      <c r="G35" s="446">
        <f>SUM(G36:G37)</f>
        <v>178</v>
      </c>
      <c r="H35" s="446">
        <f>SUM(H36:H37)</f>
        <v>218</v>
      </c>
      <c r="I35" s="446">
        <f>SUM(I36:I37)</f>
        <v>273</v>
      </c>
      <c r="J35" s="446">
        <f>SUM(J36:J37)</f>
        <v>282</v>
      </c>
      <c r="K35" s="446">
        <f>SUM(K36:K37)</f>
        <v>259</v>
      </c>
      <c r="L35" s="446">
        <f>SUM(L36:L37)</f>
        <v>272</v>
      </c>
      <c r="M35" s="446">
        <f>SUM(M36:M37)</f>
        <v>248</v>
      </c>
      <c r="N35" s="446">
        <f>SUM(N36:N37)</f>
        <v>268</v>
      </c>
      <c r="O35" s="446">
        <f>SUM(O36:O37)</f>
        <v>306</v>
      </c>
      <c r="P35" s="446">
        <f>SUM(P36:P37)</f>
        <v>317</v>
      </c>
      <c r="Q35" s="446">
        <f>SUM(Q36:Q37)</f>
        <v>270</v>
      </c>
      <c r="R35" s="446">
        <f>SUM(R36:R37)</f>
        <v>155</v>
      </c>
      <c r="S35" s="446">
        <f>SUM(S36:S37)</f>
        <v>76</v>
      </c>
      <c r="T35" s="446">
        <f>SUM(T36:T37)</f>
        <v>52</v>
      </c>
      <c r="U35" s="446">
        <f>SUM(U36:U37)</f>
        <v>69</v>
      </c>
      <c r="V35" s="446">
        <f>SUM(V36:V37)</f>
        <v>57</v>
      </c>
      <c r="W35" s="446">
        <f>SUM(W36:W37)</f>
        <v>20</v>
      </c>
      <c r="X35" s="446">
        <f>SUM(X36:X37)</f>
        <v>11</v>
      </c>
      <c r="Y35" s="446">
        <f>SUM(Y36:Y37)</f>
        <v>0</v>
      </c>
      <c r="Z35" s="446">
        <f>SUM(Z36:Z37)</f>
        <v>1</v>
      </c>
    </row>
    <row r="36" spans="1:26" ht="16.5" customHeight="1">
      <c r="A36" s="420" t="s">
        <v>45</v>
      </c>
      <c r="B36" s="427">
        <v>2014</v>
      </c>
      <c r="C36" s="477" t="s">
        <v>97</v>
      </c>
      <c r="D36" s="478" t="s">
        <v>118</v>
      </c>
      <c r="E36" s="138">
        <f>SUM(F36:Z36)</f>
        <v>1833</v>
      </c>
      <c r="F36" s="138">
        <v>104</v>
      </c>
      <c r="G36" s="138">
        <v>92</v>
      </c>
      <c r="H36" s="138">
        <v>117</v>
      </c>
      <c r="I36" s="138">
        <v>143</v>
      </c>
      <c r="J36" s="138">
        <v>143</v>
      </c>
      <c r="K36" s="446">
        <v>125</v>
      </c>
      <c r="L36" s="446">
        <v>147</v>
      </c>
      <c r="M36" s="138">
        <v>130</v>
      </c>
      <c r="N36" s="138">
        <v>154</v>
      </c>
      <c r="O36" s="138">
        <v>160</v>
      </c>
      <c r="P36" s="138">
        <v>172</v>
      </c>
      <c r="Q36" s="138">
        <v>141</v>
      </c>
      <c r="R36" s="138">
        <v>83</v>
      </c>
      <c r="S36" s="138">
        <v>41</v>
      </c>
      <c r="T36" s="138">
        <v>24</v>
      </c>
      <c r="U36" s="138">
        <v>30</v>
      </c>
      <c r="V36" s="138">
        <v>18</v>
      </c>
      <c r="W36" s="138">
        <v>6</v>
      </c>
      <c r="X36" s="138">
        <v>3</v>
      </c>
      <c r="Y36" s="138">
        <v>0</v>
      </c>
      <c r="Z36" s="138">
        <v>0</v>
      </c>
    </row>
    <row r="37" spans="1:26" ht="16.5" customHeight="1">
      <c r="A37" s="428"/>
      <c r="B37" s="429"/>
      <c r="C37" s="474" t="s">
        <v>98</v>
      </c>
      <c r="D37" s="475" t="s">
        <v>119</v>
      </c>
      <c r="E37" s="138">
        <f>SUM(F37:Z38)</f>
        <v>1702</v>
      </c>
      <c r="F37" s="446">
        <v>99</v>
      </c>
      <c r="G37" s="446">
        <v>86</v>
      </c>
      <c r="H37" s="446">
        <v>101</v>
      </c>
      <c r="I37" s="446">
        <v>130</v>
      </c>
      <c r="J37" s="446">
        <v>139</v>
      </c>
      <c r="K37" s="446">
        <v>134</v>
      </c>
      <c r="L37" s="446">
        <v>125</v>
      </c>
      <c r="M37" s="446">
        <v>118</v>
      </c>
      <c r="N37" s="446">
        <v>114</v>
      </c>
      <c r="O37" s="446">
        <v>146</v>
      </c>
      <c r="P37" s="446">
        <v>145</v>
      </c>
      <c r="Q37" s="446">
        <v>129</v>
      </c>
      <c r="R37" s="446">
        <v>72</v>
      </c>
      <c r="S37" s="446">
        <v>35</v>
      </c>
      <c r="T37" s="446">
        <v>28</v>
      </c>
      <c r="U37" s="446">
        <v>39</v>
      </c>
      <c r="V37" s="446">
        <v>39</v>
      </c>
      <c r="W37" s="446">
        <v>14</v>
      </c>
      <c r="X37" s="446">
        <v>8</v>
      </c>
      <c r="Y37" s="446">
        <v>0</v>
      </c>
      <c r="Z37" s="446">
        <v>1</v>
      </c>
    </row>
    <row r="38" spans="2:26" ht="4.5" customHeight="1">
      <c r="B38" s="427"/>
      <c r="C38" s="477"/>
      <c r="D38" s="427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</row>
    <row r="39" spans="1:26" s="405" customFormat="1" ht="16.5" customHeight="1">
      <c r="A39" s="428"/>
      <c r="B39" s="429"/>
      <c r="C39" s="474" t="s">
        <v>86</v>
      </c>
      <c r="D39" s="475" t="s">
        <v>102</v>
      </c>
      <c r="E39" s="446">
        <f>SUM(E40:E41)</f>
        <v>3464</v>
      </c>
      <c r="F39" s="446">
        <f>SUM(F40:F41)</f>
        <v>198</v>
      </c>
      <c r="G39" s="446">
        <f>SUM(G40:G41)</f>
        <v>179</v>
      </c>
      <c r="H39" s="446">
        <f>SUM(H40:H41)</f>
        <v>204</v>
      </c>
      <c r="I39" s="446">
        <f>SUM(I40:I41)</f>
        <v>259</v>
      </c>
      <c r="J39" s="446">
        <f>SUM(J40:J41)</f>
        <v>283</v>
      </c>
      <c r="K39" s="446">
        <f>SUM(K40:K41)</f>
        <v>257</v>
      </c>
      <c r="L39" s="446">
        <f>SUM(L40:L41)</f>
        <v>250</v>
      </c>
      <c r="M39" s="446">
        <f>SUM(M40:M41)</f>
        <v>251</v>
      </c>
      <c r="N39" s="446">
        <f>SUM(N40:N41)</f>
        <v>258</v>
      </c>
      <c r="O39" s="446">
        <f>SUM(O40:O41)</f>
        <v>282</v>
      </c>
      <c r="P39" s="446">
        <f>SUM(P40:P41)</f>
        <v>318</v>
      </c>
      <c r="Q39" s="446">
        <f>SUM(Q40:Q41)</f>
        <v>277</v>
      </c>
      <c r="R39" s="446">
        <f>SUM(R40:R41)</f>
        <v>163</v>
      </c>
      <c r="S39" s="446">
        <f>SUM(S40:S41)</f>
        <v>85</v>
      </c>
      <c r="T39" s="446">
        <f>SUM(T40:T41)</f>
        <v>46</v>
      </c>
      <c r="U39" s="446">
        <f>SUM(U40:U41)</f>
        <v>63</v>
      </c>
      <c r="V39" s="446">
        <f>SUM(V40:V41)</f>
        <v>54</v>
      </c>
      <c r="W39" s="446">
        <f>SUM(W40:W41)</f>
        <v>27</v>
      </c>
      <c r="X39" s="446">
        <f>SUM(X40:X41)</f>
        <v>8</v>
      </c>
      <c r="Y39" s="446">
        <f>SUM(Y40:Y41)</f>
        <v>2</v>
      </c>
      <c r="Z39" s="446">
        <f>SUM(Z40:Z41)</f>
        <v>0</v>
      </c>
    </row>
    <row r="40" spans="1:26" ht="16.5" customHeight="1">
      <c r="A40" s="420" t="s">
        <v>46</v>
      </c>
      <c r="B40" s="427">
        <v>2015</v>
      </c>
      <c r="C40" s="477" t="s">
        <v>97</v>
      </c>
      <c r="D40" s="478" t="s">
        <v>118</v>
      </c>
      <c r="E40" s="138">
        <f>SUM(F40:Z40)</f>
        <v>1798</v>
      </c>
      <c r="F40" s="138">
        <v>102</v>
      </c>
      <c r="G40" s="138">
        <v>92</v>
      </c>
      <c r="H40" s="138">
        <v>114</v>
      </c>
      <c r="I40" s="138">
        <v>138</v>
      </c>
      <c r="J40" s="138">
        <v>138</v>
      </c>
      <c r="K40" s="446">
        <v>129</v>
      </c>
      <c r="L40" s="446">
        <v>143</v>
      </c>
      <c r="M40" s="138">
        <v>130</v>
      </c>
      <c r="N40" s="138">
        <v>146</v>
      </c>
      <c r="O40" s="138">
        <v>138</v>
      </c>
      <c r="P40" s="138">
        <v>176</v>
      </c>
      <c r="Q40" s="138">
        <v>139</v>
      </c>
      <c r="R40" s="138">
        <v>89</v>
      </c>
      <c r="S40" s="138">
        <v>44</v>
      </c>
      <c r="T40" s="138">
        <v>21</v>
      </c>
      <c r="U40" s="138">
        <v>30</v>
      </c>
      <c r="V40" s="138">
        <v>16</v>
      </c>
      <c r="W40" s="138">
        <v>10</v>
      </c>
      <c r="X40" s="138">
        <v>1</v>
      </c>
      <c r="Y40" s="138">
        <v>2</v>
      </c>
      <c r="Z40" s="138">
        <v>0</v>
      </c>
    </row>
    <row r="41" spans="1:26" ht="16.5" customHeight="1">
      <c r="A41" s="428"/>
      <c r="B41" s="429"/>
      <c r="C41" s="474" t="s">
        <v>98</v>
      </c>
      <c r="D41" s="475" t="s">
        <v>119</v>
      </c>
      <c r="E41" s="138">
        <f>SUM(F41:Z42)</f>
        <v>1666</v>
      </c>
      <c r="F41" s="446">
        <v>96</v>
      </c>
      <c r="G41" s="446">
        <v>87</v>
      </c>
      <c r="H41" s="446">
        <v>90</v>
      </c>
      <c r="I41" s="446">
        <v>121</v>
      </c>
      <c r="J41" s="446">
        <v>145</v>
      </c>
      <c r="K41" s="446">
        <v>128</v>
      </c>
      <c r="L41" s="446">
        <v>107</v>
      </c>
      <c r="M41" s="446">
        <v>121</v>
      </c>
      <c r="N41" s="446">
        <v>112</v>
      </c>
      <c r="O41" s="446">
        <v>144</v>
      </c>
      <c r="P41" s="446">
        <v>142</v>
      </c>
      <c r="Q41" s="446">
        <v>138</v>
      </c>
      <c r="R41" s="446">
        <v>74</v>
      </c>
      <c r="S41" s="446">
        <v>41</v>
      </c>
      <c r="T41" s="446">
        <v>25</v>
      </c>
      <c r="U41" s="446">
        <v>33</v>
      </c>
      <c r="V41" s="446">
        <v>38</v>
      </c>
      <c r="W41" s="446">
        <v>17</v>
      </c>
      <c r="X41" s="446">
        <v>7</v>
      </c>
      <c r="Y41" s="446">
        <v>0</v>
      </c>
      <c r="Z41" s="446">
        <v>0</v>
      </c>
    </row>
    <row r="42" spans="2:26" ht="4.5" customHeight="1">
      <c r="B42" s="427"/>
      <c r="C42" s="477"/>
      <c r="D42" s="475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</row>
    <row r="43" spans="1:26" s="405" customFormat="1" ht="16.5" customHeight="1">
      <c r="A43" s="428"/>
      <c r="B43" s="429"/>
      <c r="C43" s="474" t="s">
        <v>86</v>
      </c>
      <c r="D43" s="475" t="s">
        <v>102</v>
      </c>
      <c r="E43" s="446">
        <f>SUM(E44:E45)</f>
        <v>3481</v>
      </c>
      <c r="F43" s="446">
        <f>SUM(F44:F45)</f>
        <v>207</v>
      </c>
      <c r="G43" s="446">
        <f>SUM(G44:G45)</f>
        <v>174</v>
      </c>
      <c r="H43" s="446">
        <f>SUM(H44:H45)</f>
        <v>195</v>
      </c>
      <c r="I43" s="446">
        <f>SUM(I44:I45)</f>
        <v>252</v>
      </c>
      <c r="J43" s="446">
        <f>SUM(J44:J45)</f>
        <v>290</v>
      </c>
      <c r="K43" s="446">
        <f>SUM(K44:K45)</f>
        <v>267</v>
      </c>
      <c r="L43" s="446">
        <f>SUM(L44:L45)</f>
        <v>245</v>
      </c>
      <c r="M43" s="446">
        <f>SUM(M44:M45)</f>
        <v>245</v>
      </c>
      <c r="N43" s="446">
        <f>SUM(N44:N45)</f>
        <v>250</v>
      </c>
      <c r="O43" s="446">
        <f>SUM(O44:O45)</f>
        <v>274</v>
      </c>
      <c r="P43" s="446">
        <f>SUM(P44:P45)</f>
        <v>320</v>
      </c>
      <c r="Q43" s="446">
        <f>SUM(Q44:Q45)</f>
        <v>277</v>
      </c>
      <c r="R43" s="446">
        <f>SUM(R44:R45)</f>
        <v>177</v>
      </c>
      <c r="S43" s="446">
        <f>SUM(S44:S45)</f>
        <v>111</v>
      </c>
      <c r="T43" s="446">
        <f>SUM(T44:T45)</f>
        <v>47</v>
      </c>
      <c r="U43" s="446">
        <f>SUM(U44:U45)</f>
        <v>55</v>
      </c>
      <c r="V43" s="446">
        <f>SUM(V44:V45)</f>
        <v>52</v>
      </c>
      <c r="W43" s="446">
        <f>SUM(W44:W45)</f>
        <v>34</v>
      </c>
      <c r="X43" s="446">
        <f>SUM(X44:X45)</f>
        <v>6</v>
      </c>
      <c r="Y43" s="446">
        <f>SUM(Y44:Y45)</f>
        <v>3</v>
      </c>
      <c r="Z43" s="446">
        <f>SUM(Z44:Z45)</f>
        <v>0</v>
      </c>
    </row>
    <row r="44" spans="1:26" s="405" customFormat="1" ht="16.5" customHeight="1">
      <c r="A44" s="428" t="s">
        <v>47</v>
      </c>
      <c r="B44" s="429">
        <v>2016</v>
      </c>
      <c r="C44" s="474" t="s">
        <v>97</v>
      </c>
      <c r="D44" s="475" t="s">
        <v>118</v>
      </c>
      <c r="E44" s="446">
        <f>SUM(F44:Z44)</f>
        <v>1799</v>
      </c>
      <c r="F44" s="446">
        <v>107</v>
      </c>
      <c r="G44" s="446">
        <v>89</v>
      </c>
      <c r="H44" s="446">
        <v>108</v>
      </c>
      <c r="I44" s="446">
        <v>130</v>
      </c>
      <c r="J44" s="446">
        <v>149</v>
      </c>
      <c r="K44" s="446">
        <v>136</v>
      </c>
      <c r="L44" s="446">
        <v>127</v>
      </c>
      <c r="M44" s="446">
        <v>134</v>
      </c>
      <c r="N44" s="446">
        <v>141</v>
      </c>
      <c r="O44" s="446">
        <v>129</v>
      </c>
      <c r="P44" s="446">
        <v>179</v>
      </c>
      <c r="Q44" s="446">
        <v>141</v>
      </c>
      <c r="R44" s="446">
        <v>93</v>
      </c>
      <c r="S44" s="446">
        <v>55</v>
      </c>
      <c r="T44" s="446">
        <v>26</v>
      </c>
      <c r="U44" s="446">
        <v>22</v>
      </c>
      <c r="V44" s="446">
        <v>20</v>
      </c>
      <c r="W44" s="446">
        <v>10</v>
      </c>
      <c r="X44" s="446">
        <v>1</v>
      </c>
      <c r="Y44" s="446">
        <v>2</v>
      </c>
      <c r="Z44" s="446">
        <v>0</v>
      </c>
    </row>
    <row r="45" spans="1:26" s="405" customFormat="1" ht="16.5" customHeight="1">
      <c r="A45" s="428"/>
      <c r="B45" s="429"/>
      <c r="C45" s="474" t="s">
        <v>98</v>
      </c>
      <c r="D45" s="475" t="s">
        <v>119</v>
      </c>
      <c r="E45" s="446">
        <f>SUM(F45:Z46)</f>
        <v>1682</v>
      </c>
      <c r="F45" s="446">
        <v>100</v>
      </c>
      <c r="G45" s="446">
        <v>85</v>
      </c>
      <c r="H45" s="446">
        <v>87</v>
      </c>
      <c r="I45" s="446">
        <v>122</v>
      </c>
      <c r="J45" s="446">
        <v>141</v>
      </c>
      <c r="K45" s="446">
        <v>131</v>
      </c>
      <c r="L45" s="446">
        <v>118</v>
      </c>
      <c r="M45" s="446">
        <v>111</v>
      </c>
      <c r="N45" s="446">
        <v>109</v>
      </c>
      <c r="O45" s="446">
        <v>145</v>
      </c>
      <c r="P45" s="446">
        <v>141</v>
      </c>
      <c r="Q45" s="446">
        <v>136</v>
      </c>
      <c r="R45" s="446">
        <v>84</v>
      </c>
      <c r="S45" s="446">
        <v>56</v>
      </c>
      <c r="T45" s="446">
        <v>21</v>
      </c>
      <c r="U45" s="446">
        <v>33</v>
      </c>
      <c r="V45" s="446">
        <v>32</v>
      </c>
      <c r="W45" s="446">
        <v>24</v>
      </c>
      <c r="X45" s="446">
        <v>5</v>
      </c>
      <c r="Y45" s="446">
        <v>1</v>
      </c>
      <c r="Z45" s="446">
        <v>0</v>
      </c>
    </row>
    <row r="46" spans="1:26" s="405" customFormat="1" ht="18.75" customHeight="1">
      <c r="A46" s="428"/>
      <c r="B46" s="429"/>
      <c r="C46" s="474"/>
      <c r="D46" s="475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6"/>
      <c r="Y46" s="446"/>
      <c r="Z46" s="446"/>
    </row>
    <row r="47" spans="1:26" s="405" customFormat="1" ht="19.5" customHeight="1">
      <c r="A47" s="428"/>
      <c r="B47" s="429"/>
      <c r="C47" s="474"/>
      <c r="D47" s="475"/>
      <c r="E47" s="138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46"/>
      <c r="Q47" s="446"/>
      <c r="R47" s="446"/>
      <c r="S47" s="446"/>
      <c r="T47" s="446"/>
      <c r="U47" s="446"/>
      <c r="V47" s="446"/>
      <c r="W47" s="446"/>
      <c r="X47" s="446"/>
      <c r="Y47" s="446"/>
      <c r="Z47" s="446"/>
    </row>
    <row r="48" spans="2:26" ht="3.75" customHeight="1">
      <c r="B48" s="427"/>
      <c r="C48" s="477"/>
      <c r="D48" s="475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</row>
    <row r="49" spans="1:12" s="489" customFormat="1" ht="18" customHeight="1">
      <c r="A49" s="487" t="s">
        <v>259</v>
      </c>
      <c r="B49" s="487"/>
      <c r="C49" s="488"/>
      <c r="D49" s="488"/>
      <c r="K49" s="490"/>
      <c r="L49" s="490"/>
    </row>
    <row r="50" spans="1:26" s="485" customFormat="1" ht="19.5" customHeight="1">
      <c r="A50" s="491" t="s">
        <v>430</v>
      </c>
      <c r="B50" s="492"/>
      <c r="C50" s="482"/>
      <c r="D50" s="482"/>
      <c r="E50" s="483"/>
      <c r="F50" s="483"/>
      <c r="G50" s="483"/>
      <c r="H50" s="483"/>
      <c r="I50" s="483"/>
      <c r="J50" s="483"/>
      <c r="K50" s="484"/>
      <c r="L50" s="484"/>
      <c r="M50" s="483"/>
      <c r="N50" s="483"/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  <c r="Z50" s="483"/>
    </row>
    <row r="54" ht="15.75" customHeight="1"/>
    <row r="55" ht="19.5" customHeight="1"/>
    <row r="56" ht="12.75" customHeight="1"/>
    <row r="57" ht="12.75" customHeight="1"/>
    <row r="58" ht="36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3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3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3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3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3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3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3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</sheetData>
  <sheetProtection selectLockedCells="1" selectUnlockedCells="1"/>
  <mergeCells count="6">
    <mergeCell ref="C2:K2"/>
    <mergeCell ref="N2:Z2"/>
    <mergeCell ref="A4:B4"/>
    <mergeCell ref="C4:D4"/>
    <mergeCell ref="A5:B5"/>
    <mergeCell ref="C5:D5"/>
  </mergeCells>
  <printOptions/>
  <pageMargins left="0.7479166666666667" right="0.7479166666666667" top="0.5902777777777778" bottom="0.640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9"/>
  <sheetViews>
    <sheetView tabSelected="1" zoomScale="150" zoomScaleNormal="150" workbookViewId="0" topLeftCell="A1">
      <pane ySplit="6" topLeftCell="A7" activePane="bottomLeft" state="frozen"/>
      <selection pane="topLeft" activeCell="A1" sqref="A1"/>
      <selection pane="bottomLeft" activeCell="G7" sqref="G7"/>
    </sheetView>
  </sheetViews>
  <sheetFormatPr defaultColWidth="5.3359375" defaultRowHeight="19.5" customHeight="1"/>
  <cols>
    <col min="1" max="1" width="5.6640625" style="64" customWidth="1"/>
    <col min="2" max="2" width="4.88671875" style="64" customWidth="1"/>
    <col min="3" max="3" width="4.5546875" style="65" customWidth="1"/>
    <col min="4" max="4" width="3.99609375" style="66" customWidth="1"/>
    <col min="5" max="5" width="3.6640625" style="66" customWidth="1"/>
    <col min="6" max="6" width="3.99609375" style="66" customWidth="1"/>
    <col min="7" max="7" width="3.77734375" style="66" customWidth="1"/>
    <col min="8" max="8" width="3.5546875" style="66" customWidth="1"/>
    <col min="9" max="9" width="3.99609375" style="66" customWidth="1"/>
    <col min="10" max="10" width="3.77734375" style="66" customWidth="1"/>
    <col min="11" max="11" width="3.3359375" style="66" customWidth="1"/>
    <col min="12" max="13" width="4.77734375" style="66" customWidth="1"/>
    <col min="14" max="15" width="3.3359375" style="66" customWidth="1"/>
    <col min="16" max="16" width="4.4453125" style="65" customWidth="1"/>
    <col min="17" max="17" width="3.99609375" style="66" customWidth="1"/>
    <col min="18" max="18" width="3.4453125" style="66" customWidth="1"/>
    <col min="19" max="19" width="3.6640625" style="66" customWidth="1"/>
    <col min="20" max="20" width="3.4453125" style="66" customWidth="1"/>
    <col min="21" max="23" width="3.99609375" style="66" customWidth="1"/>
    <col min="24" max="24" width="3.21484375" style="66" customWidth="1"/>
    <col min="25" max="25" width="5.21484375" style="66" customWidth="1"/>
    <col min="26" max="26" width="5.10546875" style="66" customWidth="1"/>
    <col min="27" max="27" width="2.5546875" style="66" customWidth="1"/>
    <col min="28" max="28" width="3.10546875" style="66" customWidth="1"/>
    <col min="29" max="29" width="4.4453125" style="66" customWidth="1"/>
    <col min="30" max="30" width="4.5546875" style="66" customWidth="1"/>
    <col min="31" max="31" width="3.77734375" style="66" customWidth="1"/>
    <col min="32" max="33" width="3.88671875" style="66" customWidth="1"/>
    <col min="34" max="34" width="4.88671875" style="66" customWidth="1"/>
    <col min="35" max="35" width="3.88671875" style="66" customWidth="1"/>
    <col min="36" max="36" width="3.6640625" style="66" customWidth="1"/>
    <col min="37" max="37" width="3.88671875" style="66" customWidth="1"/>
    <col min="38" max="38" width="4.4453125" style="66" customWidth="1"/>
    <col min="39" max="39" width="4.77734375" style="66" customWidth="1"/>
    <col min="40" max="40" width="4.21484375" style="66" customWidth="1"/>
    <col min="41" max="41" width="3.77734375" style="66" customWidth="1"/>
    <col min="42" max="42" width="4.10546875" style="66" customWidth="1"/>
    <col min="43" max="45" width="4.77734375" style="66" customWidth="1"/>
    <col min="46" max="46" width="5.21484375" style="66" customWidth="1"/>
    <col min="47" max="47" width="7.21484375" style="66" customWidth="1"/>
    <col min="48" max="48" width="5.6640625" style="66" customWidth="1"/>
    <col min="49" max="16384" width="4.77734375" style="66" customWidth="1"/>
  </cols>
  <sheetData>
    <row r="1" spans="1:42" s="69" customFormat="1" ht="15.75" customHeight="1">
      <c r="A1" s="67" t="s">
        <v>54</v>
      </c>
      <c r="B1" s="67"/>
      <c r="C1" s="68"/>
      <c r="P1" s="68"/>
      <c r="AO1" s="70" t="s">
        <v>55</v>
      </c>
      <c r="AP1" s="70"/>
    </row>
    <row r="2" spans="1:40" s="73" customFormat="1" ht="27" customHeight="1">
      <c r="A2" s="71"/>
      <c r="B2" s="71"/>
      <c r="C2" s="72" t="s">
        <v>56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Z2" s="72" t="s">
        <v>57</v>
      </c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2" s="76" customFormat="1" ht="13.5" customHeight="1">
      <c r="A3" s="74" t="s">
        <v>4</v>
      </c>
      <c r="B3" s="64"/>
      <c r="C3" s="75"/>
      <c r="K3" s="77"/>
      <c r="P3" s="78"/>
      <c r="Q3" s="77"/>
      <c r="R3" s="77"/>
      <c r="S3" s="77"/>
      <c r="T3" s="77"/>
      <c r="U3" s="77"/>
      <c r="V3" s="77"/>
      <c r="W3" s="77"/>
      <c r="X3" s="77"/>
      <c r="AO3" s="79"/>
      <c r="AP3" s="80" t="s">
        <v>5</v>
      </c>
    </row>
    <row r="4" spans="1:42" s="91" customFormat="1" ht="34.5" customHeight="1">
      <c r="A4" s="81"/>
      <c r="B4" s="81"/>
      <c r="C4" s="82" t="s">
        <v>58</v>
      </c>
      <c r="D4" s="82"/>
      <c r="E4" s="82"/>
      <c r="F4" s="82"/>
      <c r="G4" s="82"/>
      <c r="H4" s="82"/>
      <c r="I4" s="82"/>
      <c r="J4" s="82"/>
      <c r="K4" s="82"/>
      <c r="L4" s="83" t="s">
        <v>59</v>
      </c>
      <c r="M4" s="83"/>
      <c r="N4" s="83"/>
      <c r="O4" s="83"/>
      <c r="P4" s="84" t="s">
        <v>60</v>
      </c>
      <c r="Q4" s="84"/>
      <c r="R4" s="84"/>
      <c r="S4" s="84"/>
      <c r="T4" s="84"/>
      <c r="U4" s="84"/>
      <c r="V4" s="84"/>
      <c r="W4" s="84"/>
      <c r="X4" s="84"/>
      <c r="Y4" s="85" t="s">
        <v>61</v>
      </c>
      <c r="Z4" s="85"/>
      <c r="AA4" s="85"/>
      <c r="AB4" s="85"/>
      <c r="AC4" s="86" t="s">
        <v>62</v>
      </c>
      <c r="AD4" s="86"/>
      <c r="AE4" s="87" t="s">
        <v>63</v>
      </c>
      <c r="AF4" s="87"/>
      <c r="AG4" s="87"/>
      <c r="AH4" s="88" t="s">
        <v>64</v>
      </c>
      <c r="AI4" s="87" t="s">
        <v>65</v>
      </c>
      <c r="AJ4" s="87"/>
      <c r="AK4" s="87"/>
      <c r="AL4" s="88" t="s">
        <v>66</v>
      </c>
      <c r="AM4" s="89" t="s">
        <v>67</v>
      </c>
      <c r="AN4" s="89"/>
      <c r="AO4" s="90" t="s">
        <v>68</v>
      </c>
      <c r="AP4" s="90"/>
    </row>
    <row r="5" spans="1:42" s="76" customFormat="1" ht="27.75" customHeight="1">
      <c r="A5" s="92" t="s">
        <v>69</v>
      </c>
      <c r="B5" s="92"/>
      <c r="C5" s="93" t="s">
        <v>70</v>
      </c>
      <c r="D5" s="94" t="s">
        <v>71</v>
      </c>
      <c r="E5" s="95" t="s">
        <v>72</v>
      </c>
      <c r="F5" s="95"/>
      <c r="G5" s="95"/>
      <c r="H5" s="95"/>
      <c r="I5" s="95"/>
      <c r="J5" s="95"/>
      <c r="K5" s="95"/>
      <c r="L5" s="96" t="s">
        <v>73</v>
      </c>
      <c r="M5" s="96" t="s">
        <v>74</v>
      </c>
      <c r="N5" s="97" t="s">
        <v>75</v>
      </c>
      <c r="O5" s="96" t="s">
        <v>76</v>
      </c>
      <c r="P5" s="93" t="s">
        <v>70</v>
      </c>
      <c r="Q5" s="98" t="s">
        <v>77</v>
      </c>
      <c r="R5" s="95" t="s">
        <v>78</v>
      </c>
      <c r="S5" s="95"/>
      <c r="T5" s="95"/>
      <c r="U5" s="95"/>
      <c r="V5" s="95"/>
      <c r="W5" s="95"/>
      <c r="X5" s="95"/>
      <c r="Y5" s="99" t="s">
        <v>79</v>
      </c>
      <c r="Z5" s="100" t="s">
        <v>80</v>
      </c>
      <c r="AA5" s="98" t="s">
        <v>81</v>
      </c>
      <c r="AB5" s="98" t="s">
        <v>82</v>
      </c>
      <c r="AC5" s="101" t="s">
        <v>83</v>
      </c>
      <c r="AD5" s="101"/>
      <c r="AE5" s="102" t="s">
        <v>84</v>
      </c>
      <c r="AF5" s="102"/>
      <c r="AG5" s="102"/>
      <c r="AH5" s="88"/>
      <c r="AI5" s="103" t="s">
        <v>85</v>
      </c>
      <c r="AJ5" s="103"/>
      <c r="AK5" s="103"/>
      <c r="AL5" s="88"/>
      <c r="AM5" s="104"/>
      <c r="AN5" s="105"/>
      <c r="AO5" s="104"/>
      <c r="AP5" s="106"/>
    </row>
    <row r="6" spans="1:42" s="76" customFormat="1" ht="54.75" customHeight="1">
      <c r="A6" s="92"/>
      <c r="B6" s="92"/>
      <c r="C6" s="93" t="s">
        <v>86</v>
      </c>
      <c r="D6" s="94"/>
      <c r="E6" s="100" t="s">
        <v>87</v>
      </c>
      <c r="F6" s="100" t="s">
        <v>88</v>
      </c>
      <c r="G6" s="100" t="s">
        <v>89</v>
      </c>
      <c r="H6" s="100" t="s">
        <v>90</v>
      </c>
      <c r="I6" s="100" t="s">
        <v>91</v>
      </c>
      <c r="J6" s="100" t="s">
        <v>92</v>
      </c>
      <c r="K6" s="107" t="s">
        <v>93</v>
      </c>
      <c r="L6" s="96"/>
      <c r="M6" s="96"/>
      <c r="N6" s="97"/>
      <c r="O6" s="96"/>
      <c r="P6" s="93" t="s">
        <v>86</v>
      </c>
      <c r="Q6" s="98"/>
      <c r="R6" s="100" t="s">
        <v>87</v>
      </c>
      <c r="S6" s="100" t="s">
        <v>88</v>
      </c>
      <c r="T6" s="100" t="s">
        <v>89</v>
      </c>
      <c r="U6" s="100" t="s">
        <v>90</v>
      </c>
      <c r="V6" s="98" t="s">
        <v>91</v>
      </c>
      <c r="W6" s="98" t="s">
        <v>92</v>
      </c>
      <c r="X6" s="108" t="s">
        <v>93</v>
      </c>
      <c r="Y6" s="99"/>
      <c r="Z6" s="99"/>
      <c r="AA6" s="98"/>
      <c r="AB6" s="98"/>
      <c r="AC6" s="109" t="s">
        <v>94</v>
      </c>
      <c r="AD6" s="109" t="s">
        <v>95</v>
      </c>
      <c r="AE6" s="110" t="s">
        <v>96</v>
      </c>
      <c r="AF6" s="109" t="s">
        <v>97</v>
      </c>
      <c r="AG6" s="109" t="s">
        <v>98</v>
      </c>
      <c r="AH6" s="88"/>
      <c r="AI6" s="109" t="s">
        <v>96</v>
      </c>
      <c r="AJ6" s="109" t="s">
        <v>97</v>
      </c>
      <c r="AK6" s="109" t="s">
        <v>98</v>
      </c>
      <c r="AL6" s="88"/>
      <c r="AM6" s="111" t="s">
        <v>99</v>
      </c>
      <c r="AN6" s="112" t="s">
        <v>100</v>
      </c>
      <c r="AO6" s="111" t="s">
        <v>99</v>
      </c>
      <c r="AP6" s="113" t="s">
        <v>100</v>
      </c>
    </row>
    <row r="7" spans="1:42" s="76" customFormat="1" ht="75.75" customHeight="1">
      <c r="A7" s="114" t="s">
        <v>101</v>
      </c>
      <c r="B7" s="114"/>
      <c r="C7" s="115" t="s">
        <v>102</v>
      </c>
      <c r="D7" s="116" t="s">
        <v>103</v>
      </c>
      <c r="E7" s="116" t="s">
        <v>104</v>
      </c>
      <c r="F7" s="116" t="s">
        <v>105</v>
      </c>
      <c r="G7" s="116" t="s">
        <v>106</v>
      </c>
      <c r="H7" s="116" t="s">
        <v>107</v>
      </c>
      <c r="I7" s="116" t="s">
        <v>108</v>
      </c>
      <c r="J7" s="117" t="s">
        <v>109</v>
      </c>
      <c r="K7" s="116" t="s">
        <v>110</v>
      </c>
      <c r="L7" s="116" t="s">
        <v>111</v>
      </c>
      <c r="M7" s="116" t="s">
        <v>112</v>
      </c>
      <c r="N7" s="118"/>
      <c r="O7" s="116" t="s">
        <v>110</v>
      </c>
      <c r="P7" s="119" t="s">
        <v>102</v>
      </c>
      <c r="Q7" s="116" t="s">
        <v>113</v>
      </c>
      <c r="R7" s="116" t="s">
        <v>104</v>
      </c>
      <c r="S7" s="116" t="s">
        <v>105</v>
      </c>
      <c r="T7" s="116" t="s">
        <v>106</v>
      </c>
      <c r="U7" s="116" t="s">
        <v>107</v>
      </c>
      <c r="V7" s="120" t="s">
        <v>114</v>
      </c>
      <c r="W7" s="117" t="s">
        <v>109</v>
      </c>
      <c r="X7" s="116" t="s">
        <v>110</v>
      </c>
      <c r="Y7" s="116" t="s">
        <v>115</v>
      </c>
      <c r="Z7" s="116" t="s">
        <v>112</v>
      </c>
      <c r="AA7" s="118"/>
      <c r="AB7" s="116" t="s">
        <v>110</v>
      </c>
      <c r="AC7" s="116" t="s">
        <v>116</v>
      </c>
      <c r="AD7" s="116" t="s">
        <v>117</v>
      </c>
      <c r="AE7" s="116" t="s">
        <v>102</v>
      </c>
      <c r="AF7" s="116" t="s">
        <v>118</v>
      </c>
      <c r="AG7" s="121" t="s">
        <v>119</v>
      </c>
      <c r="AH7" s="122" t="s">
        <v>120</v>
      </c>
      <c r="AI7" s="116" t="s">
        <v>102</v>
      </c>
      <c r="AJ7" s="116" t="s">
        <v>118</v>
      </c>
      <c r="AK7" s="116" t="s">
        <v>121</v>
      </c>
      <c r="AL7" s="122" t="s">
        <v>120</v>
      </c>
      <c r="AM7" s="116" t="s">
        <v>122</v>
      </c>
      <c r="AN7" s="123" t="s">
        <v>120</v>
      </c>
      <c r="AO7" s="120" t="s">
        <v>123</v>
      </c>
      <c r="AP7" s="124" t="s">
        <v>120</v>
      </c>
    </row>
    <row r="8" spans="1:42" s="69" customFormat="1" ht="36" customHeight="1">
      <c r="A8" s="125" t="s">
        <v>124</v>
      </c>
      <c r="B8" s="126">
        <v>2001</v>
      </c>
      <c r="C8" s="127">
        <f aca="true" t="shared" si="0" ref="C8:C21">SUM(D8:O8)</f>
        <v>183</v>
      </c>
      <c r="D8" s="128">
        <v>0</v>
      </c>
      <c r="E8" s="129"/>
      <c r="F8" s="129">
        <v>6</v>
      </c>
      <c r="G8" s="129"/>
      <c r="H8" s="129"/>
      <c r="I8" s="129">
        <v>8</v>
      </c>
      <c r="J8" s="128">
        <v>0</v>
      </c>
      <c r="K8" s="128">
        <v>0</v>
      </c>
      <c r="L8" s="128">
        <v>72</v>
      </c>
      <c r="M8" s="129">
        <v>96</v>
      </c>
      <c r="N8" s="128">
        <v>0</v>
      </c>
      <c r="O8" s="128">
        <v>1</v>
      </c>
      <c r="P8" s="128">
        <f aca="true" t="shared" si="1" ref="P8:P21">SUM(Q8:AB8)</f>
        <v>176</v>
      </c>
      <c r="Q8" s="128">
        <v>4</v>
      </c>
      <c r="R8" s="128"/>
      <c r="S8" s="129">
        <v>6</v>
      </c>
      <c r="T8" s="129"/>
      <c r="U8" s="129"/>
      <c r="V8" s="129">
        <v>6</v>
      </c>
      <c r="W8" s="128">
        <v>0</v>
      </c>
      <c r="X8" s="128">
        <v>0</v>
      </c>
      <c r="Y8" s="128">
        <v>103</v>
      </c>
      <c r="Z8" s="128">
        <v>57</v>
      </c>
      <c r="AA8" s="128">
        <v>0</v>
      </c>
      <c r="AB8" s="128">
        <v>0</v>
      </c>
      <c r="AC8" s="128">
        <v>11</v>
      </c>
      <c r="AD8" s="129">
        <v>11</v>
      </c>
      <c r="AE8" s="128">
        <f aca="true" t="shared" si="2" ref="AE8:AE21">SUM(AF8:AG8)</f>
        <v>64</v>
      </c>
      <c r="AF8" s="128">
        <v>30</v>
      </c>
      <c r="AG8" s="128">
        <v>34</v>
      </c>
      <c r="AH8" s="130">
        <v>18.94</v>
      </c>
      <c r="AI8" s="129">
        <f aca="true" t="shared" si="3" ref="AI8:AI21">SUM(AJ8:AK8)</f>
        <v>28</v>
      </c>
      <c r="AJ8" s="128">
        <v>15</v>
      </c>
      <c r="AK8" s="129">
        <v>13</v>
      </c>
      <c r="AL8" s="130">
        <v>8.29</v>
      </c>
      <c r="AM8" s="129">
        <v>27</v>
      </c>
      <c r="AN8" s="131">
        <v>7.99</v>
      </c>
      <c r="AO8" s="129">
        <v>10</v>
      </c>
      <c r="AP8" s="130">
        <v>2.96</v>
      </c>
    </row>
    <row r="9" spans="1:42" s="69" customFormat="1" ht="36" customHeight="1">
      <c r="A9" s="125" t="s">
        <v>125</v>
      </c>
      <c r="B9" s="126">
        <v>2002</v>
      </c>
      <c r="C9" s="127">
        <f t="shared" si="0"/>
        <v>242</v>
      </c>
      <c r="D9" s="129">
        <v>2</v>
      </c>
      <c r="E9" s="129"/>
      <c r="F9" s="129">
        <v>2</v>
      </c>
      <c r="G9" s="129"/>
      <c r="H9" s="129"/>
      <c r="I9" s="129">
        <v>4</v>
      </c>
      <c r="J9" s="128">
        <v>0</v>
      </c>
      <c r="K9" s="128">
        <v>0</v>
      </c>
      <c r="L9" s="128">
        <v>105</v>
      </c>
      <c r="M9" s="129">
        <v>128</v>
      </c>
      <c r="N9" s="129">
        <v>1</v>
      </c>
      <c r="O9" s="128">
        <v>0</v>
      </c>
      <c r="P9" s="128">
        <f t="shared" si="1"/>
        <v>238</v>
      </c>
      <c r="Q9" s="128">
        <v>4</v>
      </c>
      <c r="R9" s="128"/>
      <c r="S9" s="129">
        <v>10</v>
      </c>
      <c r="T9" s="129"/>
      <c r="U9" s="129"/>
      <c r="V9" s="129">
        <v>3</v>
      </c>
      <c r="W9" s="128">
        <v>0</v>
      </c>
      <c r="X9" s="128">
        <v>0</v>
      </c>
      <c r="Y9" s="128">
        <v>92</v>
      </c>
      <c r="Z9" s="128">
        <v>129</v>
      </c>
      <c r="AA9" s="128">
        <v>0</v>
      </c>
      <c r="AB9" s="128">
        <v>0</v>
      </c>
      <c r="AC9" s="128">
        <v>15</v>
      </c>
      <c r="AD9" s="129">
        <v>15</v>
      </c>
      <c r="AE9" s="128">
        <f t="shared" si="2"/>
        <v>64</v>
      </c>
      <c r="AF9" s="128">
        <v>39</v>
      </c>
      <c r="AG9" s="128">
        <v>25</v>
      </c>
      <c r="AH9" s="130">
        <v>18.72</v>
      </c>
      <c r="AI9" s="129">
        <f t="shared" si="3"/>
        <v>28</v>
      </c>
      <c r="AJ9" s="128">
        <v>17</v>
      </c>
      <c r="AK9" s="129">
        <v>11</v>
      </c>
      <c r="AL9" s="130">
        <v>8.19</v>
      </c>
      <c r="AM9" s="129">
        <v>42</v>
      </c>
      <c r="AN9" s="131">
        <v>12.28</v>
      </c>
      <c r="AO9" s="129">
        <v>8</v>
      </c>
      <c r="AP9" s="130">
        <v>2.34</v>
      </c>
    </row>
    <row r="10" spans="1:42" s="69" customFormat="1" ht="36" customHeight="1">
      <c r="A10" s="125" t="s">
        <v>126</v>
      </c>
      <c r="B10" s="126">
        <v>2003</v>
      </c>
      <c r="C10" s="127">
        <f t="shared" si="0"/>
        <v>147</v>
      </c>
      <c r="D10" s="129">
        <v>1</v>
      </c>
      <c r="E10" s="129"/>
      <c r="F10" s="129">
        <v>9</v>
      </c>
      <c r="G10" s="129"/>
      <c r="H10" s="129"/>
      <c r="I10" s="129">
        <v>6</v>
      </c>
      <c r="J10" s="128">
        <v>0</v>
      </c>
      <c r="K10" s="128">
        <v>0</v>
      </c>
      <c r="L10" s="128">
        <v>63</v>
      </c>
      <c r="M10" s="129">
        <v>68</v>
      </c>
      <c r="N10" s="128">
        <v>0</v>
      </c>
      <c r="O10" s="128">
        <v>0</v>
      </c>
      <c r="P10" s="128">
        <f t="shared" si="1"/>
        <v>217</v>
      </c>
      <c r="Q10" s="128">
        <v>1</v>
      </c>
      <c r="R10" s="128"/>
      <c r="S10" s="129">
        <v>15</v>
      </c>
      <c r="T10" s="129"/>
      <c r="U10" s="129"/>
      <c r="V10" s="129">
        <v>14</v>
      </c>
      <c r="W10" s="129">
        <v>1</v>
      </c>
      <c r="X10" s="128">
        <v>0</v>
      </c>
      <c r="Y10" s="128">
        <v>91</v>
      </c>
      <c r="Z10" s="128">
        <v>95</v>
      </c>
      <c r="AA10" s="128">
        <v>0</v>
      </c>
      <c r="AB10" s="128">
        <v>0</v>
      </c>
      <c r="AC10" s="128">
        <v>8</v>
      </c>
      <c r="AD10" s="129">
        <v>8</v>
      </c>
      <c r="AE10" s="128">
        <f t="shared" si="2"/>
        <v>50</v>
      </c>
      <c r="AF10" s="128">
        <v>28</v>
      </c>
      <c r="AG10" s="128">
        <v>22</v>
      </c>
      <c r="AH10" s="130">
        <v>14.62</v>
      </c>
      <c r="AI10" s="129">
        <f t="shared" si="3"/>
        <v>33</v>
      </c>
      <c r="AJ10" s="128">
        <v>24</v>
      </c>
      <c r="AK10" s="129">
        <v>9</v>
      </c>
      <c r="AL10" s="130">
        <v>9.65</v>
      </c>
      <c r="AM10" s="129">
        <v>22</v>
      </c>
      <c r="AN10" s="130">
        <v>6.43</v>
      </c>
      <c r="AO10" s="129">
        <v>13</v>
      </c>
      <c r="AP10" s="130">
        <v>3.8</v>
      </c>
    </row>
    <row r="11" spans="1:42" s="69" customFormat="1" ht="36" customHeight="1">
      <c r="A11" s="125" t="s">
        <v>127</v>
      </c>
      <c r="B11" s="126">
        <v>2004</v>
      </c>
      <c r="C11" s="127">
        <f t="shared" si="0"/>
        <v>146</v>
      </c>
      <c r="D11" s="128">
        <v>0</v>
      </c>
      <c r="E11" s="129"/>
      <c r="F11" s="129">
        <v>10</v>
      </c>
      <c r="G11" s="129"/>
      <c r="H11" s="129"/>
      <c r="I11" s="129">
        <v>7</v>
      </c>
      <c r="J11" s="128">
        <v>0</v>
      </c>
      <c r="K11" s="128">
        <v>0</v>
      </c>
      <c r="L11" s="128">
        <v>63</v>
      </c>
      <c r="M11" s="129">
        <v>65</v>
      </c>
      <c r="N11" s="128">
        <v>0</v>
      </c>
      <c r="O11" s="128">
        <v>1</v>
      </c>
      <c r="P11" s="128">
        <f t="shared" si="1"/>
        <v>167</v>
      </c>
      <c r="Q11" s="128">
        <v>2</v>
      </c>
      <c r="R11" s="128"/>
      <c r="S11" s="129">
        <v>7</v>
      </c>
      <c r="T11" s="129"/>
      <c r="U11" s="129"/>
      <c r="V11" s="129">
        <v>9</v>
      </c>
      <c r="W11" s="128">
        <v>0</v>
      </c>
      <c r="X11" s="128">
        <v>0</v>
      </c>
      <c r="Y11" s="128">
        <v>80</v>
      </c>
      <c r="Z11" s="128">
        <v>69</v>
      </c>
      <c r="AA11" s="128">
        <v>0</v>
      </c>
      <c r="AB11" s="128">
        <v>0</v>
      </c>
      <c r="AC11" s="128">
        <v>10</v>
      </c>
      <c r="AD11" s="129">
        <v>10</v>
      </c>
      <c r="AE11" s="128">
        <f t="shared" si="2"/>
        <v>44</v>
      </c>
      <c r="AF11" s="128">
        <v>15</v>
      </c>
      <c r="AG11" s="128">
        <v>29</v>
      </c>
      <c r="AH11" s="130">
        <v>13.02</v>
      </c>
      <c r="AI11" s="129">
        <f t="shared" si="3"/>
        <v>38</v>
      </c>
      <c r="AJ11" s="128">
        <v>22</v>
      </c>
      <c r="AK11" s="129">
        <v>16</v>
      </c>
      <c r="AL11" s="131">
        <v>11.24</v>
      </c>
      <c r="AM11" s="129">
        <v>21</v>
      </c>
      <c r="AN11" s="130">
        <v>6.21</v>
      </c>
      <c r="AO11" s="129">
        <v>11</v>
      </c>
      <c r="AP11" s="130">
        <v>3.25</v>
      </c>
    </row>
    <row r="12" spans="1:42" s="69" customFormat="1" ht="36" customHeight="1">
      <c r="A12" s="125" t="s">
        <v>128</v>
      </c>
      <c r="B12" s="126">
        <v>2005</v>
      </c>
      <c r="C12" s="127">
        <f t="shared" si="0"/>
        <v>211</v>
      </c>
      <c r="D12" s="129">
        <v>1</v>
      </c>
      <c r="E12" s="129"/>
      <c r="F12" s="129">
        <v>4</v>
      </c>
      <c r="G12" s="129"/>
      <c r="H12" s="129"/>
      <c r="I12" s="129">
        <v>10</v>
      </c>
      <c r="J12" s="128">
        <v>0</v>
      </c>
      <c r="K12" s="128">
        <v>0</v>
      </c>
      <c r="L12" s="128">
        <v>84</v>
      </c>
      <c r="M12" s="129">
        <v>111</v>
      </c>
      <c r="N12" s="129">
        <v>1</v>
      </c>
      <c r="O12" s="128">
        <v>0</v>
      </c>
      <c r="P12" s="128">
        <f t="shared" si="1"/>
        <v>183</v>
      </c>
      <c r="Q12" s="128">
        <v>2</v>
      </c>
      <c r="R12" s="128"/>
      <c r="S12" s="129">
        <v>5</v>
      </c>
      <c r="T12" s="129"/>
      <c r="U12" s="129"/>
      <c r="V12" s="129">
        <v>4</v>
      </c>
      <c r="W12" s="128">
        <v>0</v>
      </c>
      <c r="X12" s="128">
        <v>0</v>
      </c>
      <c r="Y12" s="128">
        <v>105</v>
      </c>
      <c r="Z12" s="128">
        <v>67</v>
      </c>
      <c r="AA12" s="128">
        <v>0</v>
      </c>
      <c r="AB12" s="128">
        <v>0</v>
      </c>
      <c r="AC12" s="128">
        <v>11</v>
      </c>
      <c r="AD12" s="129">
        <v>11</v>
      </c>
      <c r="AE12" s="128">
        <f t="shared" si="2"/>
        <v>49</v>
      </c>
      <c r="AF12" s="128">
        <v>25</v>
      </c>
      <c r="AG12" s="128">
        <v>24</v>
      </c>
      <c r="AH12" s="130">
        <v>14.42</v>
      </c>
      <c r="AI12" s="129">
        <f t="shared" si="3"/>
        <v>30</v>
      </c>
      <c r="AJ12" s="128">
        <v>18</v>
      </c>
      <c r="AK12" s="129">
        <v>12</v>
      </c>
      <c r="AL12" s="130">
        <v>8.83</v>
      </c>
      <c r="AM12" s="129">
        <v>24</v>
      </c>
      <c r="AN12" s="130">
        <v>7.06</v>
      </c>
      <c r="AO12" s="129">
        <v>7</v>
      </c>
      <c r="AP12" s="130">
        <v>2.06</v>
      </c>
    </row>
    <row r="13" spans="1:42" s="69" customFormat="1" ht="36" customHeight="1">
      <c r="A13" s="125" t="s">
        <v>129</v>
      </c>
      <c r="B13" s="126">
        <v>2006</v>
      </c>
      <c r="C13" s="127">
        <f t="shared" si="0"/>
        <v>153</v>
      </c>
      <c r="D13" s="129">
        <v>2</v>
      </c>
      <c r="E13" s="129"/>
      <c r="F13" s="129">
        <v>7</v>
      </c>
      <c r="G13" s="129"/>
      <c r="H13" s="129"/>
      <c r="I13" s="129">
        <v>9</v>
      </c>
      <c r="J13" s="128">
        <v>0</v>
      </c>
      <c r="K13" s="128">
        <v>0</v>
      </c>
      <c r="L13" s="128">
        <v>64</v>
      </c>
      <c r="M13" s="129">
        <v>70</v>
      </c>
      <c r="N13" s="129">
        <v>1</v>
      </c>
      <c r="O13" s="128">
        <v>0</v>
      </c>
      <c r="P13" s="128">
        <f t="shared" si="1"/>
        <v>240</v>
      </c>
      <c r="Q13" s="128">
        <v>3</v>
      </c>
      <c r="R13" s="128"/>
      <c r="S13" s="129">
        <v>13</v>
      </c>
      <c r="T13" s="129"/>
      <c r="U13" s="129"/>
      <c r="V13" s="129">
        <v>12</v>
      </c>
      <c r="W13" s="128">
        <v>0</v>
      </c>
      <c r="X13" s="128">
        <v>0</v>
      </c>
      <c r="Y13" s="128">
        <v>94</v>
      </c>
      <c r="Z13" s="128">
        <v>118</v>
      </c>
      <c r="AA13" s="128">
        <v>0</v>
      </c>
      <c r="AB13" s="128">
        <v>0</v>
      </c>
      <c r="AC13" s="128">
        <v>12</v>
      </c>
      <c r="AD13" s="129">
        <v>12</v>
      </c>
      <c r="AE13" s="128">
        <f t="shared" si="2"/>
        <v>46</v>
      </c>
      <c r="AF13" s="128">
        <v>24</v>
      </c>
      <c r="AG13" s="128">
        <v>22</v>
      </c>
      <c r="AH13" s="130">
        <v>13.59</v>
      </c>
      <c r="AI13" s="129">
        <f t="shared" si="3"/>
        <v>33</v>
      </c>
      <c r="AJ13" s="128">
        <v>22</v>
      </c>
      <c r="AK13" s="129">
        <v>11</v>
      </c>
      <c r="AL13" s="130">
        <v>9.75</v>
      </c>
      <c r="AM13" s="129">
        <v>17</v>
      </c>
      <c r="AN13" s="130">
        <v>5.02</v>
      </c>
      <c r="AO13" s="129">
        <v>13</v>
      </c>
      <c r="AP13" s="130">
        <v>3.84</v>
      </c>
    </row>
    <row r="14" spans="1:42" s="69" customFormat="1" ht="36" customHeight="1">
      <c r="A14" s="125" t="s">
        <v>130</v>
      </c>
      <c r="B14" s="126">
        <v>2007</v>
      </c>
      <c r="C14" s="127">
        <f t="shared" si="0"/>
        <v>133</v>
      </c>
      <c r="D14" s="129">
        <v>1</v>
      </c>
      <c r="E14" s="129"/>
      <c r="F14" s="129">
        <v>6</v>
      </c>
      <c r="G14" s="129"/>
      <c r="H14" s="129"/>
      <c r="I14" s="129">
        <v>4</v>
      </c>
      <c r="J14" s="128">
        <v>0</v>
      </c>
      <c r="K14" s="128">
        <v>0</v>
      </c>
      <c r="L14" s="128">
        <v>67</v>
      </c>
      <c r="M14" s="129">
        <v>54</v>
      </c>
      <c r="N14" s="128">
        <v>0</v>
      </c>
      <c r="O14" s="128">
        <v>1</v>
      </c>
      <c r="P14" s="128">
        <f t="shared" si="1"/>
        <v>167</v>
      </c>
      <c r="Q14" s="128">
        <v>0</v>
      </c>
      <c r="R14" s="128"/>
      <c r="S14" s="129">
        <v>7</v>
      </c>
      <c r="T14" s="129"/>
      <c r="U14" s="129"/>
      <c r="V14" s="129">
        <v>7</v>
      </c>
      <c r="W14" s="128">
        <v>0</v>
      </c>
      <c r="X14" s="128">
        <v>1</v>
      </c>
      <c r="Y14" s="128">
        <v>88</v>
      </c>
      <c r="Z14" s="128">
        <v>63</v>
      </c>
      <c r="AA14" s="128">
        <v>0</v>
      </c>
      <c r="AB14" s="129">
        <v>1</v>
      </c>
      <c r="AC14" s="128">
        <v>5</v>
      </c>
      <c r="AD14" s="129">
        <v>5</v>
      </c>
      <c r="AE14" s="128">
        <f t="shared" si="2"/>
        <v>38</v>
      </c>
      <c r="AF14" s="128">
        <v>21</v>
      </c>
      <c r="AG14" s="128">
        <v>17</v>
      </c>
      <c r="AH14" s="130">
        <v>11.39</v>
      </c>
      <c r="AI14" s="129">
        <f t="shared" si="3"/>
        <v>30</v>
      </c>
      <c r="AJ14" s="128">
        <v>17</v>
      </c>
      <c r="AK14" s="129">
        <v>13</v>
      </c>
      <c r="AL14" s="130">
        <v>9</v>
      </c>
      <c r="AM14" s="129">
        <v>23</v>
      </c>
      <c r="AN14" s="130">
        <v>6.9</v>
      </c>
      <c r="AO14" s="129">
        <v>7</v>
      </c>
      <c r="AP14" s="130">
        <v>2.1</v>
      </c>
    </row>
    <row r="15" spans="1:42" s="69" customFormat="1" ht="36" customHeight="1">
      <c r="A15" s="125" t="s">
        <v>131</v>
      </c>
      <c r="B15" s="126">
        <v>2008</v>
      </c>
      <c r="C15" s="127">
        <f t="shared" si="0"/>
        <v>137</v>
      </c>
      <c r="D15" s="129">
        <v>5</v>
      </c>
      <c r="E15" s="129"/>
      <c r="F15" s="129">
        <v>3</v>
      </c>
      <c r="G15" s="129"/>
      <c r="H15" s="129"/>
      <c r="I15" s="129">
        <v>4</v>
      </c>
      <c r="J15" s="128">
        <v>0</v>
      </c>
      <c r="K15" s="128">
        <v>0</v>
      </c>
      <c r="L15" s="128">
        <v>57</v>
      </c>
      <c r="M15" s="129">
        <v>67</v>
      </c>
      <c r="N15" s="129">
        <v>1</v>
      </c>
      <c r="O15" s="128">
        <v>0</v>
      </c>
      <c r="P15" s="128">
        <f t="shared" si="1"/>
        <v>135</v>
      </c>
      <c r="Q15" s="128">
        <v>3</v>
      </c>
      <c r="R15" s="128"/>
      <c r="S15" s="129">
        <v>3</v>
      </c>
      <c r="T15" s="129"/>
      <c r="U15" s="129"/>
      <c r="V15" s="129">
        <v>12</v>
      </c>
      <c r="W15" s="128">
        <v>0</v>
      </c>
      <c r="X15" s="128">
        <v>0</v>
      </c>
      <c r="Y15" s="128">
        <v>64</v>
      </c>
      <c r="Z15" s="128">
        <v>53</v>
      </c>
      <c r="AA15" s="128">
        <v>0</v>
      </c>
      <c r="AB15" s="128">
        <v>0</v>
      </c>
      <c r="AC15" s="128">
        <v>9</v>
      </c>
      <c r="AD15" s="129">
        <v>9</v>
      </c>
      <c r="AE15" s="128">
        <f t="shared" si="2"/>
        <v>39</v>
      </c>
      <c r="AF15" s="128">
        <v>23</v>
      </c>
      <c r="AG15" s="128">
        <v>16</v>
      </c>
      <c r="AH15" s="130">
        <v>11.73</v>
      </c>
      <c r="AI15" s="129">
        <f t="shared" si="3"/>
        <v>34</v>
      </c>
      <c r="AJ15" s="128">
        <v>21</v>
      </c>
      <c r="AK15" s="129">
        <v>13</v>
      </c>
      <c r="AL15" s="131">
        <v>10.22</v>
      </c>
      <c r="AM15" s="129">
        <v>16</v>
      </c>
      <c r="AN15" s="130">
        <v>4.81</v>
      </c>
      <c r="AO15" s="129">
        <v>8</v>
      </c>
      <c r="AP15" s="130">
        <v>2.41</v>
      </c>
    </row>
    <row r="16" spans="1:42" s="69" customFormat="1" ht="36" customHeight="1">
      <c r="A16" s="125" t="s">
        <v>132</v>
      </c>
      <c r="B16" s="126">
        <v>2009</v>
      </c>
      <c r="C16" s="127">
        <f t="shared" si="0"/>
        <v>312</v>
      </c>
      <c r="D16" s="129">
        <v>2</v>
      </c>
      <c r="E16" s="129"/>
      <c r="F16" s="129">
        <v>15</v>
      </c>
      <c r="G16" s="129"/>
      <c r="H16" s="129"/>
      <c r="I16" s="129">
        <v>15</v>
      </c>
      <c r="J16" s="128">
        <v>0</v>
      </c>
      <c r="K16" s="128">
        <v>0</v>
      </c>
      <c r="L16" s="128">
        <v>153</v>
      </c>
      <c r="M16" s="129">
        <v>124</v>
      </c>
      <c r="N16" s="129">
        <v>3</v>
      </c>
      <c r="O16" s="128">
        <v>0</v>
      </c>
      <c r="P16" s="128">
        <f t="shared" si="1"/>
        <v>139</v>
      </c>
      <c r="Q16" s="128">
        <v>1</v>
      </c>
      <c r="R16" s="128"/>
      <c r="S16" s="129">
        <v>7</v>
      </c>
      <c r="T16" s="129"/>
      <c r="U16" s="129"/>
      <c r="V16" s="129">
        <v>5</v>
      </c>
      <c r="W16" s="128">
        <v>0</v>
      </c>
      <c r="X16" s="128">
        <v>0</v>
      </c>
      <c r="Y16" s="128">
        <v>68</v>
      </c>
      <c r="Z16" s="128">
        <v>58</v>
      </c>
      <c r="AA16" s="128">
        <v>0</v>
      </c>
      <c r="AB16" s="128">
        <v>0</v>
      </c>
      <c r="AC16" s="128">
        <v>16</v>
      </c>
      <c r="AD16" s="129">
        <v>16</v>
      </c>
      <c r="AE16" s="128">
        <f t="shared" si="2"/>
        <v>45</v>
      </c>
      <c r="AF16" s="128">
        <v>25</v>
      </c>
      <c r="AG16" s="128">
        <v>20</v>
      </c>
      <c r="AH16" s="130">
        <v>13.13</v>
      </c>
      <c r="AI16" s="129">
        <f t="shared" si="3"/>
        <v>21</v>
      </c>
      <c r="AJ16" s="128">
        <v>8</v>
      </c>
      <c r="AK16" s="129">
        <v>13</v>
      </c>
      <c r="AL16" s="130">
        <v>6.13</v>
      </c>
      <c r="AM16" s="129">
        <v>22</v>
      </c>
      <c r="AN16" s="130">
        <v>6.42</v>
      </c>
      <c r="AO16" s="129">
        <v>6</v>
      </c>
      <c r="AP16" s="130">
        <v>1.75</v>
      </c>
    </row>
    <row r="17" spans="1:42" s="69" customFormat="1" ht="36" customHeight="1">
      <c r="A17" s="125" t="s">
        <v>133</v>
      </c>
      <c r="B17" s="126">
        <v>2010</v>
      </c>
      <c r="C17" s="127">
        <f t="shared" si="0"/>
        <v>258</v>
      </c>
      <c r="D17" s="128">
        <v>0</v>
      </c>
      <c r="E17" s="129"/>
      <c r="F17" s="129">
        <v>9</v>
      </c>
      <c r="G17" s="129"/>
      <c r="H17" s="129"/>
      <c r="I17" s="129">
        <v>11</v>
      </c>
      <c r="J17" s="128">
        <v>0</v>
      </c>
      <c r="K17" s="128">
        <v>0</v>
      </c>
      <c r="L17" s="128">
        <v>137</v>
      </c>
      <c r="M17" s="129">
        <v>100</v>
      </c>
      <c r="N17" s="129">
        <v>1</v>
      </c>
      <c r="O17" s="128">
        <v>0</v>
      </c>
      <c r="P17" s="128">
        <f t="shared" si="1"/>
        <v>218</v>
      </c>
      <c r="Q17" s="128">
        <v>0</v>
      </c>
      <c r="R17" s="128">
        <v>2</v>
      </c>
      <c r="S17" s="129">
        <v>18</v>
      </c>
      <c r="T17" s="129"/>
      <c r="U17" s="129"/>
      <c r="V17" s="129">
        <v>18</v>
      </c>
      <c r="W17" s="128">
        <v>0</v>
      </c>
      <c r="X17" s="128">
        <v>0</v>
      </c>
      <c r="Y17" s="128">
        <v>107</v>
      </c>
      <c r="Z17" s="128">
        <v>73</v>
      </c>
      <c r="AA17" s="128">
        <v>0</v>
      </c>
      <c r="AB17" s="128">
        <v>0</v>
      </c>
      <c r="AC17" s="128">
        <v>28</v>
      </c>
      <c r="AD17" s="129">
        <v>28</v>
      </c>
      <c r="AE17" s="128">
        <f t="shared" si="2"/>
        <v>39</v>
      </c>
      <c r="AF17" s="128">
        <v>17</v>
      </c>
      <c r="AG17" s="128">
        <v>22</v>
      </c>
      <c r="AH17" s="130">
        <v>11.01</v>
      </c>
      <c r="AI17" s="129">
        <f t="shared" si="3"/>
        <v>45</v>
      </c>
      <c r="AJ17" s="128">
        <v>30</v>
      </c>
      <c r="AK17" s="129">
        <v>15</v>
      </c>
      <c r="AL17" s="131">
        <v>12.7</v>
      </c>
      <c r="AM17" s="129">
        <v>25</v>
      </c>
      <c r="AN17" s="130">
        <v>7.06</v>
      </c>
      <c r="AO17" s="129">
        <v>10</v>
      </c>
      <c r="AP17" s="130">
        <v>2.82</v>
      </c>
    </row>
    <row r="18" spans="1:42" s="69" customFormat="1" ht="36" customHeight="1">
      <c r="A18" s="125" t="s">
        <v>134</v>
      </c>
      <c r="B18" s="126">
        <v>2011</v>
      </c>
      <c r="C18" s="127">
        <f t="shared" si="0"/>
        <v>114</v>
      </c>
      <c r="D18" s="129">
        <v>1</v>
      </c>
      <c r="E18" s="129">
        <v>4</v>
      </c>
      <c r="F18" s="129">
        <v>10</v>
      </c>
      <c r="G18" s="129">
        <v>9</v>
      </c>
      <c r="H18" s="129">
        <v>2</v>
      </c>
      <c r="I18" s="129">
        <v>9</v>
      </c>
      <c r="J18" s="128">
        <v>1</v>
      </c>
      <c r="K18" s="128">
        <v>0</v>
      </c>
      <c r="L18" s="128">
        <v>31</v>
      </c>
      <c r="M18" s="129">
        <v>47</v>
      </c>
      <c r="N18" s="128">
        <v>0</v>
      </c>
      <c r="O18" s="128">
        <v>0</v>
      </c>
      <c r="P18" s="128">
        <f t="shared" si="1"/>
        <v>156</v>
      </c>
      <c r="Q18" s="128">
        <v>4</v>
      </c>
      <c r="R18" s="132">
        <v>16</v>
      </c>
      <c r="S18" s="129">
        <v>8</v>
      </c>
      <c r="T18" s="129">
        <v>21</v>
      </c>
      <c r="U18" s="129"/>
      <c r="V18" s="129">
        <v>13</v>
      </c>
      <c r="W18" s="128">
        <v>0</v>
      </c>
      <c r="X18" s="128">
        <v>0</v>
      </c>
      <c r="Y18" s="128">
        <v>35</v>
      </c>
      <c r="Z18" s="128">
        <v>59</v>
      </c>
      <c r="AA18" s="128">
        <v>0</v>
      </c>
      <c r="AB18" s="128">
        <v>0</v>
      </c>
      <c r="AC18" s="128">
        <v>19</v>
      </c>
      <c r="AD18" s="129">
        <v>19</v>
      </c>
      <c r="AE18" s="128">
        <f t="shared" si="2"/>
        <v>43</v>
      </c>
      <c r="AF18" s="128">
        <v>20</v>
      </c>
      <c r="AG18" s="128">
        <v>23</v>
      </c>
      <c r="AH18" s="130">
        <v>12.15</v>
      </c>
      <c r="AI18" s="129">
        <f t="shared" si="3"/>
        <v>42</v>
      </c>
      <c r="AJ18" s="128">
        <v>27</v>
      </c>
      <c r="AK18" s="129">
        <v>15</v>
      </c>
      <c r="AL18" s="131">
        <v>11.87</v>
      </c>
      <c r="AM18" s="129">
        <v>21</v>
      </c>
      <c r="AN18" s="130">
        <v>5.93</v>
      </c>
      <c r="AO18" s="129">
        <v>10</v>
      </c>
      <c r="AP18" s="130">
        <v>2.83</v>
      </c>
    </row>
    <row r="19" spans="1:44" s="69" customFormat="1" ht="36" customHeight="1">
      <c r="A19" s="125" t="s">
        <v>135</v>
      </c>
      <c r="B19" s="126">
        <v>2012</v>
      </c>
      <c r="C19" s="127">
        <f t="shared" si="0"/>
        <v>140</v>
      </c>
      <c r="D19" s="129">
        <v>1</v>
      </c>
      <c r="E19" s="129">
        <v>9</v>
      </c>
      <c r="F19" s="129">
        <v>4</v>
      </c>
      <c r="G19" s="129">
        <v>7</v>
      </c>
      <c r="H19" s="129">
        <v>4</v>
      </c>
      <c r="I19" s="129">
        <v>13</v>
      </c>
      <c r="J19" s="128">
        <v>0</v>
      </c>
      <c r="K19" s="128">
        <v>0</v>
      </c>
      <c r="L19" s="128">
        <v>30</v>
      </c>
      <c r="M19" s="129">
        <v>70</v>
      </c>
      <c r="N19" s="129">
        <v>1</v>
      </c>
      <c r="O19" s="128">
        <v>1</v>
      </c>
      <c r="P19" s="128">
        <f t="shared" si="1"/>
        <v>153</v>
      </c>
      <c r="Q19" s="128">
        <v>0</v>
      </c>
      <c r="R19" s="128">
        <v>9</v>
      </c>
      <c r="S19" s="129">
        <v>2</v>
      </c>
      <c r="T19" s="129">
        <v>8</v>
      </c>
      <c r="U19" s="129">
        <v>2</v>
      </c>
      <c r="V19" s="129">
        <v>22</v>
      </c>
      <c r="W19" s="129">
        <v>1</v>
      </c>
      <c r="X19" s="128">
        <v>0</v>
      </c>
      <c r="Y19" s="128">
        <v>40</v>
      </c>
      <c r="Z19" s="128">
        <v>68</v>
      </c>
      <c r="AA19" s="128">
        <v>0</v>
      </c>
      <c r="AB19" s="128">
        <v>1</v>
      </c>
      <c r="AC19" s="128">
        <v>6</v>
      </c>
      <c r="AD19" s="129">
        <v>6</v>
      </c>
      <c r="AE19" s="128">
        <f t="shared" si="2"/>
        <v>49</v>
      </c>
      <c r="AF19" s="128">
        <v>21</v>
      </c>
      <c r="AG19" s="128">
        <v>28</v>
      </c>
      <c r="AH19" s="130">
        <v>13.92</v>
      </c>
      <c r="AI19" s="129">
        <f t="shared" si="3"/>
        <v>35</v>
      </c>
      <c r="AJ19" s="128">
        <v>21</v>
      </c>
      <c r="AK19" s="129">
        <v>14</v>
      </c>
      <c r="AL19" s="130">
        <v>9.94</v>
      </c>
      <c r="AM19" s="129">
        <v>27</v>
      </c>
      <c r="AN19" s="130">
        <v>7.67</v>
      </c>
      <c r="AO19" s="129">
        <v>11</v>
      </c>
      <c r="AP19" s="130">
        <v>3.13</v>
      </c>
      <c r="AQ19" s="133"/>
      <c r="AR19" s="134"/>
    </row>
    <row r="20" spans="1:44" s="69" customFormat="1" ht="36" customHeight="1">
      <c r="A20" s="125" t="s">
        <v>136</v>
      </c>
      <c r="B20" s="126">
        <v>2013</v>
      </c>
      <c r="C20" s="127">
        <f t="shared" si="0"/>
        <v>117</v>
      </c>
      <c r="D20" s="128">
        <v>0</v>
      </c>
      <c r="E20" s="129">
        <v>6</v>
      </c>
      <c r="F20" s="129">
        <v>3</v>
      </c>
      <c r="G20" s="129">
        <v>14</v>
      </c>
      <c r="H20" s="129">
        <v>3</v>
      </c>
      <c r="I20" s="129">
        <v>8</v>
      </c>
      <c r="J20" s="128">
        <v>0</v>
      </c>
      <c r="K20" s="128">
        <v>0</v>
      </c>
      <c r="L20" s="128">
        <v>21</v>
      </c>
      <c r="M20" s="129">
        <v>62</v>
      </c>
      <c r="N20" s="128">
        <v>0</v>
      </c>
      <c r="O20" s="128">
        <v>0</v>
      </c>
      <c r="P20" s="128">
        <f t="shared" si="1"/>
        <v>134</v>
      </c>
      <c r="Q20" s="128">
        <v>0</v>
      </c>
      <c r="R20" s="128">
        <v>12</v>
      </c>
      <c r="S20" s="129">
        <v>2</v>
      </c>
      <c r="T20" s="129">
        <v>17</v>
      </c>
      <c r="U20" s="129">
        <v>3</v>
      </c>
      <c r="V20" s="129">
        <v>12</v>
      </c>
      <c r="W20" s="129">
        <v>2</v>
      </c>
      <c r="X20" s="128">
        <v>0</v>
      </c>
      <c r="Y20" s="128">
        <v>25</v>
      </c>
      <c r="Z20" s="128">
        <v>61</v>
      </c>
      <c r="AA20" s="128">
        <v>0</v>
      </c>
      <c r="AB20" s="128">
        <v>0</v>
      </c>
      <c r="AC20" s="128">
        <v>14</v>
      </c>
      <c r="AD20" s="129">
        <v>14</v>
      </c>
      <c r="AE20" s="128">
        <f t="shared" si="2"/>
        <v>34</v>
      </c>
      <c r="AF20" s="128">
        <v>18</v>
      </c>
      <c r="AG20" s="128">
        <v>16</v>
      </c>
      <c r="AH20" s="130">
        <v>9.68</v>
      </c>
      <c r="AI20" s="129">
        <f t="shared" si="3"/>
        <v>35</v>
      </c>
      <c r="AJ20" s="128">
        <v>16</v>
      </c>
      <c r="AK20" s="129">
        <v>19</v>
      </c>
      <c r="AL20" s="130">
        <v>9.97</v>
      </c>
      <c r="AM20" s="129">
        <v>13</v>
      </c>
      <c r="AN20" s="130">
        <v>3.69</v>
      </c>
      <c r="AO20" s="129">
        <v>20</v>
      </c>
      <c r="AP20" s="130">
        <v>5.7</v>
      </c>
      <c r="AQ20" s="133"/>
      <c r="AR20" s="134"/>
    </row>
    <row r="21" spans="1:44" s="69" customFormat="1" ht="36" customHeight="1">
      <c r="A21" s="125" t="s">
        <v>137</v>
      </c>
      <c r="B21" s="126">
        <v>2014</v>
      </c>
      <c r="C21" s="127">
        <f t="shared" si="0"/>
        <v>296</v>
      </c>
      <c r="D21" s="128">
        <v>4</v>
      </c>
      <c r="E21" s="129">
        <v>29</v>
      </c>
      <c r="F21" s="129">
        <v>4</v>
      </c>
      <c r="G21" s="129">
        <v>43</v>
      </c>
      <c r="H21" s="129">
        <v>5</v>
      </c>
      <c r="I21" s="129">
        <v>35</v>
      </c>
      <c r="J21" s="128">
        <v>0</v>
      </c>
      <c r="K21" s="128">
        <v>0</v>
      </c>
      <c r="L21" s="128">
        <v>62</v>
      </c>
      <c r="M21" s="129">
        <v>113</v>
      </c>
      <c r="N21" s="128">
        <v>1</v>
      </c>
      <c r="O21" s="128">
        <v>0</v>
      </c>
      <c r="P21" s="128">
        <f t="shared" si="1"/>
        <v>136</v>
      </c>
      <c r="Q21" s="128">
        <v>5</v>
      </c>
      <c r="R21" s="128">
        <v>12</v>
      </c>
      <c r="S21" s="129">
        <v>4</v>
      </c>
      <c r="T21" s="129">
        <v>6</v>
      </c>
      <c r="U21" s="129">
        <v>3</v>
      </c>
      <c r="V21" s="129">
        <v>12</v>
      </c>
      <c r="W21" s="128">
        <v>0</v>
      </c>
      <c r="X21" s="128">
        <v>0</v>
      </c>
      <c r="Y21" s="128">
        <v>34</v>
      </c>
      <c r="Z21" s="128">
        <v>60</v>
      </c>
      <c r="AA21" s="128">
        <v>0</v>
      </c>
      <c r="AB21" s="128">
        <v>0</v>
      </c>
      <c r="AC21" s="128">
        <v>30</v>
      </c>
      <c r="AD21" s="129">
        <v>30</v>
      </c>
      <c r="AE21" s="128">
        <f t="shared" si="2"/>
        <v>52</v>
      </c>
      <c r="AF21" s="128">
        <v>29</v>
      </c>
      <c r="AG21" s="128">
        <v>23</v>
      </c>
      <c r="AH21" s="130">
        <f>52/3586*1000</f>
        <v>14.500836586726157</v>
      </c>
      <c r="AI21" s="129">
        <f t="shared" si="3"/>
        <v>45</v>
      </c>
      <c r="AJ21" s="128">
        <v>27</v>
      </c>
      <c r="AK21" s="129">
        <v>18</v>
      </c>
      <c r="AL21" s="130">
        <f>45/3586*1000</f>
        <v>12.548800892359175</v>
      </c>
      <c r="AM21" s="129">
        <v>29</v>
      </c>
      <c r="AN21" s="130">
        <f>29/3586*1000</f>
        <v>8.087005019520356</v>
      </c>
      <c r="AO21" s="129">
        <v>10</v>
      </c>
      <c r="AP21" s="130">
        <f>10/3586*1000</f>
        <v>2.788622420524261</v>
      </c>
      <c r="AQ21" s="133"/>
      <c r="AR21" s="134"/>
    </row>
    <row r="22" spans="1:44" s="69" customFormat="1" ht="36" customHeight="1">
      <c r="A22" s="70"/>
      <c r="B22" s="37"/>
      <c r="C22" s="135"/>
      <c r="D22" s="133"/>
      <c r="E22" s="133"/>
      <c r="F22" s="133"/>
      <c r="G22" s="133"/>
      <c r="H22" s="133"/>
      <c r="I22" s="133"/>
      <c r="J22" s="136"/>
      <c r="K22" s="136"/>
      <c r="L22" s="136"/>
      <c r="M22" s="133"/>
      <c r="N22" s="133"/>
      <c r="O22" s="136"/>
      <c r="P22" s="136"/>
      <c r="Q22" s="136"/>
      <c r="R22" s="136"/>
      <c r="S22" s="133"/>
      <c r="T22" s="133"/>
      <c r="U22" s="133"/>
      <c r="V22" s="133"/>
      <c r="W22" s="133"/>
      <c r="X22" s="136"/>
      <c r="Y22" s="136"/>
      <c r="Z22" s="136"/>
      <c r="AA22" s="136"/>
      <c r="AB22" s="133"/>
      <c r="AC22" s="136"/>
      <c r="AD22" s="133"/>
      <c r="AE22" s="136"/>
      <c r="AF22" s="136"/>
      <c r="AG22" s="136"/>
      <c r="AH22" s="134"/>
      <c r="AI22" s="133"/>
      <c r="AJ22" s="136"/>
      <c r="AK22" s="133"/>
      <c r="AL22" s="134"/>
      <c r="AM22" s="133"/>
      <c r="AN22" s="134"/>
      <c r="AO22" s="133"/>
      <c r="AP22" s="134"/>
      <c r="AQ22" s="133"/>
      <c r="AR22" s="134"/>
    </row>
    <row r="23" spans="1:42" s="69" customFormat="1" ht="30" customHeight="1">
      <c r="A23" s="70"/>
      <c r="B23" s="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8"/>
      <c r="AF23" s="137"/>
      <c r="AG23" s="137"/>
      <c r="AH23" s="139"/>
      <c r="AI23" s="138"/>
      <c r="AJ23" s="137"/>
      <c r="AK23" s="137"/>
      <c r="AL23" s="139"/>
      <c r="AM23" s="137"/>
      <c r="AN23" s="139"/>
      <c r="AO23" s="137"/>
      <c r="AP23" s="139"/>
    </row>
    <row r="24" spans="1:42" s="69" customFormat="1" ht="30" customHeight="1">
      <c r="A24" s="70"/>
      <c r="B24" s="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8"/>
      <c r="AF24" s="137"/>
      <c r="AG24" s="137"/>
      <c r="AH24" s="139"/>
      <c r="AI24" s="138"/>
      <c r="AJ24" s="137"/>
      <c r="AK24" s="137"/>
      <c r="AL24" s="139"/>
      <c r="AM24" s="137"/>
      <c r="AN24" s="139"/>
      <c r="AO24" s="137"/>
      <c r="AP24" s="139"/>
    </row>
    <row r="25" spans="1:47" s="144" customFormat="1" ht="19.5" customHeight="1">
      <c r="A25" s="140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3"/>
      <c r="AI25" s="142"/>
      <c r="AJ25" s="142"/>
      <c r="AK25" s="142"/>
      <c r="AL25" s="143"/>
      <c r="AM25" s="142"/>
      <c r="AN25" s="143"/>
      <c r="AO25" s="142"/>
      <c r="AP25" s="143"/>
      <c r="AU25" s="145"/>
    </row>
    <row r="26" spans="1:5" ht="15.75" customHeight="1">
      <c r="A26" s="63" t="s">
        <v>53</v>
      </c>
      <c r="B26" s="63"/>
      <c r="C26" s="63"/>
      <c r="D26" s="63"/>
      <c r="E26" s="63"/>
    </row>
    <row r="27" spans="1:2" ht="19.5" customHeight="1">
      <c r="A27" s="67" t="s">
        <v>138</v>
      </c>
      <c r="B27" s="67"/>
    </row>
    <row r="28" spans="1:2" ht="19.5" customHeight="1">
      <c r="A28" s="67" t="s">
        <v>139</v>
      </c>
      <c r="B28" s="67"/>
    </row>
    <row r="29" spans="1:11" ht="19.5" customHeight="1">
      <c r="A29" s="146" t="s">
        <v>140</v>
      </c>
      <c r="B29" s="146"/>
      <c r="D29" s="147"/>
      <c r="E29" s="147"/>
      <c r="F29" s="147"/>
      <c r="G29" s="147"/>
      <c r="H29" s="147"/>
      <c r="I29" s="147"/>
      <c r="J29" s="147"/>
      <c r="K29" s="147"/>
    </row>
  </sheetData>
  <sheetProtection selectLockedCells="1" selectUnlockedCells="1"/>
  <mergeCells count="33">
    <mergeCell ref="AO1:AP1"/>
    <mergeCell ref="C2:W2"/>
    <mergeCell ref="Z2:AN2"/>
    <mergeCell ref="A4:B4"/>
    <mergeCell ref="C4:K4"/>
    <mergeCell ref="L4:O4"/>
    <mergeCell ref="P4:X4"/>
    <mergeCell ref="Y4:AB4"/>
    <mergeCell ref="AC4:AD4"/>
    <mergeCell ref="AE4:AG4"/>
    <mergeCell ref="AH4:AH6"/>
    <mergeCell ref="AI4:AK4"/>
    <mergeCell ref="AL4:AL6"/>
    <mergeCell ref="AM4:AN4"/>
    <mergeCell ref="AO4:AP4"/>
    <mergeCell ref="A5:B6"/>
    <mergeCell ref="D5:D6"/>
    <mergeCell ref="E5:K5"/>
    <mergeCell ref="L5:L6"/>
    <mergeCell ref="M5:M6"/>
    <mergeCell ref="N5:N6"/>
    <mergeCell ref="O5:O6"/>
    <mergeCell ref="Q5:Q6"/>
    <mergeCell ref="R5:X5"/>
    <mergeCell ref="Y5:Y6"/>
    <mergeCell ref="Z5:Z6"/>
    <mergeCell ref="AA5:AA6"/>
    <mergeCell ref="AB5:AB6"/>
    <mergeCell ref="AC5:AD5"/>
    <mergeCell ref="AE5:AG5"/>
    <mergeCell ref="AI5:AK5"/>
    <mergeCell ref="A7:B7"/>
    <mergeCell ref="A26:E26"/>
  </mergeCells>
  <printOptions/>
  <pageMargins left="0.5902777777777778" right="0.55" top="0.5902777777777778" bottom="0.309722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BE32"/>
  <sheetViews>
    <sheetView zoomScale="91" zoomScaleNormal="91" zoomScaleSheetLayoutView="150" workbookViewId="0" topLeftCell="A1">
      <pane xSplit="3" ySplit="6" topLeftCell="AP7" activePane="bottomRight" state="frozen"/>
      <selection pane="topLeft" activeCell="A1" sqref="A1"/>
      <selection pane="topRight" activeCell="AP1" sqref="AP1"/>
      <selection pane="bottomLeft" activeCell="A7" sqref="A7"/>
      <selection pane="bottomRight" activeCell="BD9" sqref="BD9"/>
    </sheetView>
  </sheetViews>
  <sheetFormatPr defaultColWidth="5.3359375" defaultRowHeight="19.5" customHeight="1"/>
  <cols>
    <col min="1" max="1" width="2.10546875" style="148" customWidth="1"/>
    <col min="2" max="2" width="8.21484375" style="149" customWidth="1"/>
    <col min="3" max="3" width="11.21484375" style="149" customWidth="1"/>
    <col min="4" max="6" width="5.77734375" style="150" customWidth="1"/>
    <col min="7" max="16" width="5.77734375" style="148" customWidth="1"/>
    <col min="17" max="17" width="6.3359375" style="148" customWidth="1"/>
    <col min="18" max="18" width="7.3359375" style="148" customWidth="1"/>
    <col min="19" max="19" width="6.3359375" style="148" customWidth="1"/>
    <col min="20" max="20" width="5.3359375" style="148" customWidth="1"/>
    <col min="21" max="22" width="4.6640625" style="150" customWidth="1"/>
    <col min="23" max="23" width="5.10546875" style="150" customWidth="1"/>
    <col min="24" max="29" width="5.77734375" style="148" customWidth="1"/>
    <col min="30" max="30" width="8.3359375" style="148" customWidth="1"/>
    <col min="31" max="31" width="11.4453125" style="148" customWidth="1"/>
    <col min="32" max="36" width="6.6640625" style="148" customWidth="1"/>
    <col min="37" max="37" width="7.88671875" style="148" customWidth="1"/>
    <col min="38" max="41" width="6.6640625" style="148" customWidth="1"/>
    <col min="42" max="50" width="5.6640625" style="148" customWidth="1"/>
    <col min="51" max="51" width="6.10546875" style="148" customWidth="1"/>
    <col min="52" max="53" width="5.6640625" style="148" customWidth="1"/>
    <col min="54" max="54" width="6.77734375" style="148" customWidth="1"/>
    <col min="55" max="55" width="5.6640625" style="148" customWidth="1"/>
    <col min="56" max="56" width="6.5546875" style="148" customWidth="1"/>
    <col min="57" max="57" width="5.6640625" style="148" customWidth="1"/>
    <col min="58" max="16384" width="5.3359375" style="148" customWidth="1"/>
  </cols>
  <sheetData>
    <row r="1" spans="1:57" s="67" customFormat="1" ht="19.5" customHeight="1">
      <c r="A1" s="70" t="s">
        <v>141</v>
      </c>
      <c r="B1" s="70"/>
      <c r="AB1" s="70" t="s">
        <v>142</v>
      </c>
      <c r="AC1" s="70"/>
      <c r="AD1" s="70" t="s">
        <v>143</v>
      </c>
      <c r="AE1" s="70"/>
      <c r="BD1" s="70" t="s">
        <v>144</v>
      </c>
      <c r="BE1" s="70"/>
    </row>
    <row r="2" spans="1:57" s="151" customFormat="1" ht="36" customHeight="1">
      <c r="A2" s="72" t="s">
        <v>145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 t="s">
        <v>146</v>
      </c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 t="s">
        <v>147</v>
      </c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 t="s">
        <v>148</v>
      </c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</row>
    <row r="3" spans="1:57" s="162" customFormat="1" ht="15" customHeight="1">
      <c r="A3" s="152" t="s">
        <v>149</v>
      </c>
      <c r="B3" s="152"/>
      <c r="C3" s="152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4"/>
      <c r="P3" s="154"/>
      <c r="Q3" s="155"/>
      <c r="R3" s="155"/>
      <c r="S3" s="155"/>
      <c r="T3" s="155"/>
      <c r="U3" s="156"/>
      <c r="V3" s="156"/>
      <c r="W3" s="156"/>
      <c r="X3" s="157"/>
      <c r="Y3" s="157"/>
      <c r="Z3" s="157"/>
      <c r="AA3" s="158" t="s">
        <v>150</v>
      </c>
      <c r="AB3" s="158"/>
      <c r="AC3" s="158"/>
      <c r="AD3" s="152" t="s">
        <v>151</v>
      </c>
      <c r="AE3" s="152"/>
      <c r="AF3" s="159"/>
      <c r="AG3" s="159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1"/>
      <c r="AT3" s="161"/>
      <c r="AU3" s="161"/>
      <c r="AV3" s="157"/>
      <c r="AW3" s="157"/>
      <c r="AX3" s="157"/>
      <c r="AY3" s="157"/>
      <c r="BA3" s="163"/>
      <c r="BC3" s="164" t="s">
        <v>150</v>
      </c>
      <c r="BD3" s="164"/>
      <c r="BE3" s="164"/>
    </row>
    <row r="4" spans="1:57" s="176" customFormat="1" ht="36.75" customHeight="1">
      <c r="A4" s="165" t="s">
        <v>152</v>
      </c>
      <c r="B4" s="165"/>
      <c r="C4" s="165"/>
      <c r="D4" s="166" t="s">
        <v>153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7" t="s">
        <v>154</v>
      </c>
      <c r="Q4" s="167"/>
      <c r="R4" s="167"/>
      <c r="S4" s="167"/>
      <c r="T4" s="167"/>
      <c r="U4" s="168" t="s">
        <v>155</v>
      </c>
      <c r="V4" s="168"/>
      <c r="W4" s="168"/>
      <c r="X4" s="168"/>
      <c r="Y4" s="168"/>
      <c r="Z4" s="168"/>
      <c r="AA4" s="168"/>
      <c r="AB4" s="168"/>
      <c r="AC4" s="168"/>
      <c r="AD4" s="165" t="s">
        <v>156</v>
      </c>
      <c r="AE4" s="165"/>
      <c r="AF4" s="169" t="s">
        <v>157</v>
      </c>
      <c r="AG4" s="169"/>
      <c r="AH4" s="169"/>
      <c r="AI4" s="169"/>
      <c r="AJ4" s="169"/>
      <c r="AK4" s="169"/>
      <c r="AL4" s="169"/>
      <c r="AM4" s="169"/>
      <c r="AN4" s="170" t="s">
        <v>158</v>
      </c>
      <c r="AO4" s="170"/>
      <c r="AP4" s="171" t="s">
        <v>159</v>
      </c>
      <c r="AQ4" s="171"/>
      <c r="AR4" s="171"/>
      <c r="AS4" s="171" t="s">
        <v>160</v>
      </c>
      <c r="AT4" s="171"/>
      <c r="AU4" s="171"/>
      <c r="AV4" s="172" t="s">
        <v>161</v>
      </c>
      <c r="AW4" s="172" t="s">
        <v>162</v>
      </c>
      <c r="AX4" s="173" t="s">
        <v>163</v>
      </c>
      <c r="AY4" s="173" t="s">
        <v>164</v>
      </c>
      <c r="AZ4" s="173" t="s">
        <v>165</v>
      </c>
      <c r="BA4" s="173" t="s">
        <v>166</v>
      </c>
      <c r="BB4" s="174" t="s">
        <v>167</v>
      </c>
      <c r="BC4" s="174"/>
      <c r="BD4" s="175" t="s">
        <v>168</v>
      </c>
      <c r="BE4" s="175"/>
    </row>
    <row r="5" spans="1:57" s="162" customFormat="1" ht="33" customHeight="1">
      <c r="A5" s="165"/>
      <c r="B5" s="165"/>
      <c r="C5" s="165"/>
      <c r="D5" s="177" t="s">
        <v>169</v>
      </c>
      <c r="E5" s="177"/>
      <c r="F5" s="177"/>
      <c r="G5" s="178" t="s">
        <v>170</v>
      </c>
      <c r="H5" s="179" t="s">
        <v>171</v>
      </c>
      <c r="I5" s="179"/>
      <c r="J5" s="179"/>
      <c r="K5" s="179"/>
      <c r="L5" s="179"/>
      <c r="M5" s="179"/>
      <c r="N5" s="179"/>
      <c r="O5" s="179"/>
      <c r="P5" s="179"/>
      <c r="Q5" s="178" t="s">
        <v>172</v>
      </c>
      <c r="R5" s="180" t="s">
        <v>173</v>
      </c>
      <c r="S5" s="181" t="s">
        <v>174</v>
      </c>
      <c r="T5" s="178" t="s">
        <v>175</v>
      </c>
      <c r="U5" s="182" t="s">
        <v>169</v>
      </c>
      <c r="V5" s="182"/>
      <c r="W5" s="182"/>
      <c r="X5" s="178" t="s">
        <v>170</v>
      </c>
      <c r="Y5" s="179" t="s">
        <v>176</v>
      </c>
      <c r="Z5" s="179"/>
      <c r="AA5" s="179"/>
      <c r="AB5" s="179"/>
      <c r="AC5" s="179"/>
      <c r="AD5" s="165"/>
      <c r="AE5" s="165"/>
      <c r="AF5" s="183" t="s">
        <v>177</v>
      </c>
      <c r="AG5" s="183"/>
      <c r="AH5" s="183"/>
      <c r="AI5" s="183"/>
      <c r="AJ5" s="184" t="s">
        <v>178</v>
      </c>
      <c r="AK5" s="184" t="s">
        <v>179</v>
      </c>
      <c r="AL5" s="185" t="s">
        <v>180</v>
      </c>
      <c r="AM5" s="184" t="s">
        <v>181</v>
      </c>
      <c r="AN5" s="170"/>
      <c r="AO5" s="170"/>
      <c r="AP5" s="171"/>
      <c r="AQ5" s="171"/>
      <c r="AR5" s="171"/>
      <c r="AS5" s="171"/>
      <c r="AT5" s="171"/>
      <c r="AU5" s="171"/>
      <c r="AV5" s="172"/>
      <c r="AW5" s="172"/>
      <c r="AX5" s="173"/>
      <c r="AY5" s="173"/>
      <c r="AZ5" s="173"/>
      <c r="BA5" s="173"/>
      <c r="BB5" s="174"/>
      <c r="BC5" s="174"/>
      <c r="BD5" s="175"/>
      <c r="BE5" s="175"/>
    </row>
    <row r="6" spans="1:57" s="162" customFormat="1" ht="68.25" customHeight="1">
      <c r="A6" s="165"/>
      <c r="B6" s="165"/>
      <c r="C6" s="165"/>
      <c r="D6" s="186"/>
      <c r="E6" s="180" t="s">
        <v>182</v>
      </c>
      <c r="F6" s="180" t="s">
        <v>183</v>
      </c>
      <c r="G6" s="178"/>
      <c r="H6" s="187" t="s">
        <v>184</v>
      </c>
      <c r="I6" s="187" t="s">
        <v>185</v>
      </c>
      <c r="J6" s="187" t="s">
        <v>186</v>
      </c>
      <c r="K6" s="187" t="s">
        <v>187</v>
      </c>
      <c r="L6" s="187" t="s">
        <v>188</v>
      </c>
      <c r="M6" s="178" t="s">
        <v>189</v>
      </c>
      <c r="N6" s="178" t="s">
        <v>190</v>
      </c>
      <c r="O6" s="178" t="s">
        <v>191</v>
      </c>
      <c r="P6" s="188" t="s">
        <v>192</v>
      </c>
      <c r="Q6" s="178"/>
      <c r="R6" s="180"/>
      <c r="S6" s="181"/>
      <c r="T6" s="178"/>
      <c r="U6" s="189"/>
      <c r="V6" s="180" t="s">
        <v>182</v>
      </c>
      <c r="W6" s="180" t="s">
        <v>183</v>
      </c>
      <c r="X6" s="178"/>
      <c r="Y6" s="190" t="s">
        <v>184</v>
      </c>
      <c r="Z6" s="187" t="s">
        <v>185</v>
      </c>
      <c r="AA6" s="187" t="s">
        <v>186</v>
      </c>
      <c r="AB6" s="187" t="s">
        <v>187</v>
      </c>
      <c r="AC6" s="188" t="s">
        <v>188</v>
      </c>
      <c r="AD6" s="165"/>
      <c r="AE6" s="165"/>
      <c r="AF6" s="190" t="s">
        <v>189</v>
      </c>
      <c r="AG6" s="191" t="s">
        <v>190</v>
      </c>
      <c r="AH6" s="192" t="s">
        <v>193</v>
      </c>
      <c r="AI6" s="192" t="s">
        <v>194</v>
      </c>
      <c r="AJ6" s="184"/>
      <c r="AK6" s="184"/>
      <c r="AL6" s="185"/>
      <c r="AM6" s="184"/>
      <c r="AN6" s="193" t="s">
        <v>195</v>
      </c>
      <c r="AO6" s="193" t="s">
        <v>196</v>
      </c>
      <c r="AP6" s="194" t="s">
        <v>197</v>
      </c>
      <c r="AQ6" s="193" t="s">
        <v>198</v>
      </c>
      <c r="AR6" s="195" t="s">
        <v>183</v>
      </c>
      <c r="AS6" s="185" t="s">
        <v>199</v>
      </c>
      <c r="AT6" s="193" t="s">
        <v>182</v>
      </c>
      <c r="AU6" s="193" t="s">
        <v>200</v>
      </c>
      <c r="AV6" s="172"/>
      <c r="AW6" s="172"/>
      <c r="AX6" s="173"/>
      <c r="AY6" s="173"/>
      <c r="AZ6" s="173"/>
      <c r="BA6" s="173"/>
      <c r="BB6" s="193" t="s">
        <v>201</v>
      </c>
      <c r="BC6" s="194" t="s">
        <v>202</v>
      </c>
      <c r="BD6" s="193" t="s">
        <v>201</v>
      </c>
      <c r="BE6" s="196" t="s">
        <v>202</v>
      </c>
    </row>
    <row r="7" spans="1:57" s="162" customFormat="1" ht="12.75" customHeight="1">
      <c r="A7" s="197"/>
      <c r="B7" s="197"/>
      <c r="C7" s="198"/>
      <c r="D7" s="199"/>
      <c r="E7" s="200"/>
      <c r="F7" s="200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200"/>
      <c r="S7" s="200"/>
      <c r="T7" s="199"/>
      <c r="U7" s="201"/>
      <c r="V7" s="200"/>
      <c r="W7" s="200"/>
      <c r="X7" s="199"/>
      <c r="Y7" s="199"/>
      <c r="Z7" s="199"/>
      <c r="AA7" s="199"/>
      <c r="AB7" s="199"/>
      <c r="AC7" s="199"/>
      <c r="AD7" s="199"/>
      <c r="AE7" s="202"/>
      <c r="AF7" s="199"/>
      <c r="AG7" s="199"/>
      <c r="AH7" s="203"/>
      <c r="AI7" s="203"/>
      <c r="AJ7" s="203"/>
      <c r="AK7" s="203"/>
      <c r="AL7" s="204"/>
      <c r="AM7" s="203"/>
      <c r="AN7" s="204"/>
      <c r="AO7" s="204"/>
      <c r="AP7" s="204"/>
      <c r="AQ7" s="204"/>
      <c r="AR7" s="204"/>
      <c r="AS7" s="204"/>
      <c r="AT7" s="204"/>
      <c r="AU7" s="204"/>
      <c r="AV7" s="205"/>
      <c r="AW7" s="205"/>
      <c r="AX7" s="206"/>
      <c r="AY7" s="207"/>
      <c r="AZ7" s="200"/>
      <c r="BA7" s="200"/>
      <c r="BB7" s="204"/>
      <c r="BC7" s="204"/>
      <c r="BD7" s="204"/>
      <c r="BE7" s="204"/>
    </row>
    <row r="8" spans="1:57" s="210" customFormat="1" ht="30.75" customHeight="1">
      <c r="A8" s="208"/>
      <c r="B8" s="125" t="s">
        <v>203</v>
      </c>
      <c r="C8" s="209">
        <v>2015</v>
      </c>
      <c r="D8" s="129">
        <v>129</v>
      </c>
      <c r="E8" s="129">
        <v>65</v>
      </c>
      <c r="F8" s="129">
        <v>64</v>
      </c>
      <c r="G8" s="129">
        <v>2</v>
      </c>
      <c r="H8" s="129">
        <v>11</v>
      </c>
      <c r="I8" s="129">
        <v>5</v>
      </c>
      <c r="J8" s="129">
        <v>7</v>
      </c>
      <c r="K8" s="129">
        <v>6</v>
      </c>
      <c r="L8" s="129">
        <v>1</v>
      </c>
      <c r="M8" s="129">
        <v>18</v>
      </c>
      <c r="N8" s="128">
        <v>0</v>
      </c>
      <c r="O8" s="128">
        <v>0</v>
      </c>
      <c r="P8" s="128">
        <v>0</v>
      </c>
      <c r="Q8" s="129">
        <v>25</v>
      </c>
      <c r="R8" s="129">
        <v>54</v>
      </c>
      <c r="S8" s="128">
        <v>0</v>
      </c>
      <c r="T8" s="128">
        <v>0</v>
      </c>
      <c r="U8" s="129">
        <v>232</v>
      </c>
      <c r="V8" s="129">
        <v>116</v>
      </c>
      <c r="W8" s="129">
        <v>116</v>
      </c>
      <c r="X8" s="128">
        <v>0</v>
      </c>
      <c r="Y8" s="129">
        <v>15</v>
      </c>
      <c r="Z8" s="129">
        <v>2</v>
      </c>
      <c r="AA8" s="129">
        <v>43</v>
      </c>
      <c r="AB8" s="129">
        <v>36</v>
      </c>
      <c r="AC8" s="129">
        <v>7</v>
      </c>
      <c r="AD8" s="125" t="s">
        <v>203</v>
      </c>
      <c r="AE8" s="209">
        <v>2015</v>
      </c>
      <c r="AF8" s="129">
        <v>26</v>
      </c>
      <c r="AG8" s="128">
        <v>0</v>
      </c>
      <c r="AH8" s="128">
        <v>0</v>
      </c>
      <c r="AI8" s="128">
        <v>0</v>
      </c>
      <c r="AJ8" s="129">
        <v>34</v>
      </c>
      <c r="AK8" s="129">
        <v>69</v>
      </c>
      <c r="AL8" s="128">
        <v>0</v>
      </c>
      <c r="AM8" s="128">
        <v>0</v>
      </c>
      <c r="AN8" s="129">
        <v>53</v>
      </c>
      <c r="AO8" s="129">
        <v>53</v>
      </c>
      <c r="AP8" s="129">
        <v>28</v>
      </c>
      <c r="AQ8" s="129">
        <v>16</v>
      </c>
      <c r="AR8" s="129">
        <v>12</v>
      </c>
      <c r="AS8" s="129">
        <v>57</v>
      </c>
      <c r="AT8" s="129">
        <v>36</v>
      </c>
      <c r="AU8" s="129">
        <v>21</v>
      </c>
      <c r="AV8" s="130">
        <v>7.660738714090288</v>
      </c>
      <c r="AW8" s="130">
        <v>15.595075239398085</v>
      </c>
      <c r="AX8" s="130">
        <v>-7.934336525307797</v>
      </c>
      <c r="AY8" s="130">
        <v>35.294117647058826</v>
      </c>
      <c r="AZ8" s="130">
        <v>63.47469220246238</v>
      </c>
      <c r="BA8" s="130">
        <v>-28.180574555403552</v>
      </c>
      <c r="BB8" s="129">
        <v>24</v>
      </c>
      <c r="BC8" s="130">
        <v>6.566347469220246</v>
      </c>
      <c r="BD8" s="129">
        <v>12</v>
      </c>
      <c r="BE8" s="130">
        <v>3.283173734610123</v>
      </c>
    </row>
    <row r="9" spans="1:57" s="210" customFormat="1" ht="30.75" customHeight="1">
      <c r="A9" s="208"/>
      <c r="B9" s="125" t="s">
        <v>204</v>
      </c>
      <c r="C9" s="209">
        <v>2016</v>
      </c>
      <c r="D9" s="129">
        <v>171</v>
      </c>
      <c r="E9" s="129">
        <v>70</v>
      </c>
      <c r="F9" s="129">
        <v>101</v>
      </c>
      <c r="G9" s="129">
        <v>3</v>
      </c>
      <c r="H9" s="129">
        <v>13</v>
      </c>
      <c r="I9" s="129">
        <v>3</v>
      </c>
      <c r="J9" s="129">
        <v>18</v>
      </c>
      <c r="K9" s="129">
        <v>33</v>
      </c>
      <c r="L9" s="128">
        <v>0</v>
      </c>
      <c r="M9" s="129">
        <v>14</v>
      </c>
      <c r="N9" s="128">
        <v>0</v>
      </c>
      <c r="O9" s="128">
        <v>0</v>
      </c>
      <c r="P9" s="128">
        <v>0</v>
      </c>
      <c r="Q9" s="129">
        <v>21</v>
      </c>
      <c r="R9" s="129">
        <v>66</v>
      </c>
      <c r="S9" s="128">
        <v>0</v>
      </c>
      <c r="T9" s="128">
        <v>0</v>
      </c>
      <c r="U9" s="129">
        <v>150</v>
      </c>
      <c r="V9" s="129">
        <v>62</v>
      </c>
      <c r="W9" s="129">
        <v>88</v>
      </c>
      <c r="X9" s="128">
        <v>1</v>
      </c>
      <c r="Y9" s="129">
        <v>8</v>
      </c>
      <c r="Z9" s="129">
        <v>3</v>
      </c>
      <c r="AA9" s="129">
        <v>25</v>
      </c>
      <c r="AB9" s="129">
        <v>16</v>
      </c>
      <c r="AC9" s="129">
        <v>4</v>
      </c>
      <c r="AD9" s="125" t="s">
        <v>204</v>
      </c>
      <c r="AE9" s="209">
        <v>2016</v>
      </c>
      <c r="AF9" s="129">
        <v>10</v>
      </c>
      <c r="AG9" s="128">
        <v>0</v>
      </c>
      <c r="AH9" s="128">
        <v>5</v>
      </c>
      <c r="AI9" s="128">
        <v>0</v>
      </c>
      <c r="AJ9" s="129">
        <v>19</v>
      </c>
      <c r="AK9" s="129">
        <v>59</v>
      </c>
      <c r="AL9" s="128">
        <v>0</v>
      </c>
      <c r="AM9" s="128">
        <v>0</v>
      </c>
      <c r="AN9" s="129">
        <v>56</v>
      </c>
      <c r="AO9" s="129">
        <v>56</v>
      </c>
      <c r="AP9" s="129">
        <v>43</v>
      </c>
      <c r="AQ9" s="129">
        <v>18</v>
      </c>
      <c r="AR9" s="129">
        <v>25</v>
      </c>
      <c r="AS9" s="129">
        <v>38</v>
      </c>
      <c r="AT9" s="129">
        <v>24</v>
      </c>
      <c r="AU9" s="129">
        <v>14</v>
      </c>
      <c r="AV9" s="130">
        <v>11.95</v>
      </c>
      <c r="AW9" s="130">
        <v>10.56</v>
      </c>
      <c r="AX9" s="130">
        <v>1.39</v>
      </c>
      <c r="AY9" s="130">
        <v>47.51</v>
      </c>
      <c r="AZ9" s="130">
        <v>41.68</v>
      </c>
      <c r="BA9" s="130">
        <v>5.83</v>
      </c>
      <c r="BB9" s="129">
        <v>18</v>
      </c>
      <c r="BC9" s="130">
        <v>5</v>
      </c>
      <c r="BD9" s="129">
        <v>12</v>
      </c>
      <c r="BE9" s="130">
        <v>3.33</v>
      </c>
    </row>
    <row r="10" spans="1:57" s="219" customFormat="1" ht="30.75" customHeight="1">
      <c r="A10" s="211"/>
      <c r="B10" s="212"/>
      <c r="C10" s="213"/>
      <c r="D10" s="214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6"/>
      <c r="Q10" s="215"/>
      <c r="R10" s="215"/>
      <c r="S10" s="215"/>
      <c r="T10" s="215"/>
      <c r="U10" s="214"/>
      <c r="V10" s="216"/>
      <c r="W10" s="216"/>
      <c r="X10" s="216"/>
      <c r="Y10" s="215"/>
      <c r="Z10" s="215"/>
      <c r="AA10" s="215"/>
      <c r="AB10" s="215"/>
      <c r="AC10" s="215"/>
      <c r="AD10" s="212"/>
      <c r="AE10" s="213"/>
      <c r="AF10" s="215"/>
      <c r="AG10" s="216"/>
      <c r="AH10" s="216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7"/>
      <c r="AW10" s="217"/>
      <c r="AX10" s="217"/>
      <c r="AY10" s="217"/>
      <c r="AZ10" s="217"/>
      <c r="BA10" s="217"/>
      <c r="BB10" s="215"/>
      <c r="BC10" s="218"/>
      <c r="BD10" s="215"/>
      <c r="BE10" s="218"/>
    </row>
    <row r="11" spans="1:57" s="210" customFormat="1" ht="30.75" customHeight="1">
      <c r="A11" s="208"/>
      <c r="B11" s="220"/>
      <c r="C11" s="221"/>
      <c r="D11" s="214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4"/>
      <c r="V11" s="216"/>
      <c r="W11" s="216"/>
      <c r="X11" s="216"/>
      <c r="Y11" s="215"/>
      <c r="Z11" s="215"/>
      <c r="AA11" s="215"/>
      <c r="AB11" s="215"/>
      <c r="AC11" s="215"/>
      <c r="AD11" s="220"/>
      <c r="AE11" s="221"/>
      <c r="AF11" s="215"/>
      <c r="AG11" s="215"/>
      <c r="AH11" s="216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7"/>
      <c r="AW11" s="217"/>
      <c r="AX11" s="217"/>
      <c r="AY11" s="217"/>
      <c r="AZ11" s="217"/>
      <c r="BA11" s="217"/>
      <c r="BB11" s="215"/>
      <c r="BC11" s="218"/>
      <c r="BD11" s="215"/>
      <c r="BE11" s="218"/>
    </row>
    <row r="12" spans="1:57" s="210" customFormat="1" ht="30.75" customHeight="1">
      <c r="A12" s="208"/>
      <c r="B12" s="220"/>
      <c r="C12" s="221"/>
      <c r="D12" s="214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4"/>
      <c r="V12" s="216"/>
      <c r="W12" s="216"/>
      <c r="X12" s="215"/>
      <c r="Y12" s="215"/>
      <c r="Z12" s="215"/>
      <c r="AA12" s="215"/>
      <c r="AB12" s="215"/>
      <c r="AC12" s="215"/>
      <c r="AD12" s="220"/>
      <c r="AE12" s="221"/>
      <c r="AF12" s="215"/>
      <c r="AG12" s="215"/>
      <c r="AH12" s="216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7"/>
      <c r="AW12" s="217"/>
      <c r="AX12" s="217"/>
      <c r="AY12" s="217"/>
      <c r="AZ12" s="217"/>
      <c r="BA12" s="217"/>
      <c r="BB12" s="215"/>
      <c r="BC12" s="218"/>
      <c r="BD12" s="215"/>
      <c r="BE12" s="218"/>
    </row>
    <row r="13" spans="1:57" s="210" customFormat="1" ht="30.75" customHeight="1">
      <c r="A13" s="208"/>
      <c r="B13" s="220"/>
      <c r="C13" s="221"/>
      <c r="D13" s="214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4"/>
      <c r="V13" s="216"/>
      <c r="W13" s="216"/>
      <c r="X13" s="215"/>
      <c r="Y13" s="215"/>
      <c r="Z13" s="215"/>
      <c r="AA13" s="215"/>
      <c r="AB13" s="215"/>
      <c r="AC13" s="215"/>
      <c r="AD13" s="220"/>
      <c r="AE13" s="221"/>
      <c r="AF13" s="215"/>
      <c r="AG13" s="215"/>
      <c r="AH13" s="216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7"/>
      <c r="AW13" s="217"/>
      <c r="AX13" s="217"/>
      <c r="AY13" s="217"/>
      <c r="AZ13" s="217"/>
      <c r="BA13" s="217"/>
      <c r="BB13" s="215"/>
      <c r="BC13" s="218"/>
      <c r="BD13" s="215"/>
      <c r="BE13" s="218"/>
    </row>
    <row r="14" spans="1:57" s="210" customFormat="1" ht="30.75" customHeight="1">
      <c r="A14" s="208"/>
      <c r="B14" s="220"/>
      <c r="C14" s="221"/>
      <c r="D14" s="214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4"/>
      <c r="V14" s="216"/>
      <c r="W14" s="216"/>
      <c r="X14" s="215"/>
      <c r="Y14" s="215"/>
      <c r="Z14" s="215"/>
      <c r="AA14" s="215"/>
      <c r="AB14" s="215"/>
      <c r="AC14" s="215"/>
      <c r="AD14" s="220"/>
      <c r="AE14" s="221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7"/>
      <c r="AW14" s="217"/>
      <c r="AX14" s="217"/>
      <c r="AY14" s="217"/>
      <c r="AZ14" s="217"/>
      <c r="BA14" s="217"/>
      <c r="BB14" s="215"/>
      <c r="BC14" s="218"/>
      <c r="BD14" s="215"/>
      <c r="BE14" s="218"/>
    </row>
    <row r="15" spans="1:57" s="210" customFormat="1" ht="30.75" customHeight="1">
      <c r="A15" s="208"/>
      <c r="B15" s="220"/>
      <c r="C15" s="221"/>
      <c r="D15" s="214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4"/>
      <c r="V15" s="216"/>
      <c r="W15" s="216"/>
      <c r="X15" s="215"/>
      <c r="Y15" s="215"/>
      <c r="Z15" s="215"/>
      <c r="AA15" s="215"/>
      <c r="AB15" s="215"/>
      <c r="AC15" s="215"/>
      <c r="AD15" s="220"/>
      <c r="AE15" s="221"/>
      <c r="AF15" s="215"/>
      <c r="AG15" s="215"/>
      <c r="AH15" s="216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7"/>
      <c r="AW15" s="217"/>
      <c r="AX15" s="217"/>
      <c r="AY15" s="217"/>
      <c r="AZ15" s="217"/>
      <c r="BA15" s="217"/>
      <c r="BB15" s="215"/>
      <c r="BC15" s="218"/>
      <c r="BD15" s="215"/>
      <c r="BE15" s="218"/>
    </row>
    <row r="16" spans="1:57" s="210" customFormat="1" ht="30.75" customHeight="1">
      <c r="A16" s="208"/>
      <c r="B16" s="220"/>
      <c r="C16" s="221"/>
      <c r="D16" s="214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4"/>
      <c r="V16" s="216"/>
      <c r="W16" s="216"/>
      <c r="X16" s="215"/>
      <c r="Y16" s="215"/>
      <c r="Z16" s="215"/>
      <c r="AA16" s="215"/>
      <c r="AB16" s="215"/>
      <c r="AC16" s="215"/>
      <c r="AD16" s="220"/>
      <c r="AE16" s="221"/>
      <c r="AF16" s="215"/>
      <c r="AG16" s="215"/>
      <c r="AH16" s="216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7"/>
      <c r="AW16" s="217"/>
      <c r="AX16" s="217"/>
      <c r="AY16" s="217"/>
      <c r="AZ16" s="217"/>
      <c r="BA16" s="217"/>
      <c r="BB16" s="215"/>
      <c r="BC16" s="218"/>
      <c r="BD16" s="215"/>
      <c r="BE16" s="218"/>
    </row>
    <row r="17" spans="1:57" s="210" customFormat="1" ht="30.75" customHeight="1">
      <c r="A17" s="208"/>
      <c r="B17" s="220"/>
      <c r="C17" s="221"/>
      <c r="D17" s="214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4"/>
      <c r="V17" s="216"/>
      <c r="W17" s="216"/>
      <c r="X17" s="215"/>
      <c r="Y17" s="215"/>
      <c r="Z17" s="215"/>
      <c r="AA17" s="215"/>
      <c r="AB17" s="215"/>
      <c r="AC17" s="215"/>
      <c r="AD17" s="220"/>
      <c r="AE17" s="221"/>
      <c r="AF17" s="215"/>
      <c r="AG17" s="215"/>
      <c r="AH17" s="216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7"/>
      <c r="AW17" s="217"/>
      <c r="AX17" s="217"/>
      <c r="AY17" s="217"/>
      <c r="AZ17" s="217"/>
      <c r="BA17" s="217"/>
      <c r="BB17" s="215"/>
      <c r="BC17" s="218"/>
      <c r="BD17" s="215"/>
      <c r="BE17" s="218"/>
    </row>
    <row r="18" spans="1:57" s="210" customFormat="1" ht="30.75" customHeight="1">
      <c r="A18" s="208"/>
      <c r="B18" s="220"/>
      <c r="C18" s="221"/>
      <c r="D18" s="214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4"/>
      <c r="V18" s="216"/>
      <c r="W18" s="216"/>
      <c r="X18" s="215"/>
      <c r="Y18" s="215"/>
      <c r="Z18" s="215"/>
      <c r="AA18" s="215"/>
      <c r="AB18" s="215"/>
      <c r="AC18" s="215"/>
      <c r="AD18" s="220"/>
      <c r="AE18" s="221"/>
      <c r="AF18" s="215"/>
      <c r="AG18" s="215"/>
      <c r="AH18" s="216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7"/>
      <c r="AW18" s="217"/>
      <c r="AX18" s="217"/>
      <c r="AY18" s="217"/>
      <c r="AZ18" s="217"/>
      <c r="BA18" s="217"/>
      <c r="BB18" s="215"/>
      <c r="BC18" s="218"/>
      <c r="BD18" s="215"/>
      <c r="BE18" s="218"/>
    </row>
    <row r="19" spans="1:57" s="210" customFormat="1" ht="30.75" customHeight="1">
      <c r="A19" s="208"/>
      <c r="B19" s="220"/>
      <c r="C19" s="221"/>
      <c r="D19" s="214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4"/>
      <c r="V19" s="216"/>
      <c r="W19" s="216"/>
      <c r="X19" s="215"/>
      <c r="Y19" s="215"/>
      <c r="Z19" s="215"/>
      <c r="AA19" s="215"/>
      <c r="AB19" s="215"/>
      <c r="AC19" s="215"/>
      <c r="AD19" s="220"/>
      <c r="AE19" s="221"/>
      <c r="AF19" s="215"/>
      <c r="AG19" s="215"/>
      <c r="AH19" s="216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7"/>
      <c r="AW19" s="217"/>
      <c r="AX19" s="217"/>
      <c r="AY19" s="217"/>
      <c r="AZ19" s="217"/>
      <c r="BA19" s="217"/>
      <c r="BB19" s="215"/>
      <c r="BC19" s="218"/>
      <c r="BD19" s="215"/>
      <c r="BE19" s="218"/>
    </row>
    <row r="20" spans="1:57" s="210" customFormat="1" ht="30.75" customHeight="1">
      <c r="A20" s="208"/>
      <c r="B20" s="220"/>
      <c r="C20" s="221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4"/>
      <c r="V20" s="216"/>
      <c r="W20" s="216"/>
      <c r="X20" s="215"/>
      <c r="Y20" s="215"/>
      <c r="Z20" s="215"/>
      <c r="AA20" s="215"/>
      <c r="AB20" s="215"/>
      <c r="AC20" s="215"/>
      <c r="AD20" s="220"/>
      <c r="AE20" s="221"/>
      <c r="AF20" s="215"/>
      <c r="AG20" s="215"/>
      <c r="AH20" s="216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7"/>
      <c r="AW20" s="217"/>
      <c r="AX20" s="217"/>
      <c r="AY20" s="217"/>
      <c r="AZ20" s="217"/>
      <c r="BA20" s="217"/>
      <c r="BB20" s="215"/>
      <c r="BC20" s="218"/>
      <c r="BD20" s="215"/>
      <c r="BE20" s="218"/>
    </row>
    <row r="21" spans="1:57" s="210" customFormat="1" ht="30.75" customHeight="1">
      <c r="A21" s="208"/>
      <c r="B21" s="220"/>
      <c r="C21" s="221"/>
      <c r="D21" s="214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4"/>
      <c r="V21" s="216"/>
      <c r="W21" s="216"/>
      <c r="X21" s="215"/>
      <c r="Y21" s="215"/>
      <c r="Z21" s="215"/>
      <c r="AA21" s="215"/>
      <c r="AB21" s="215"/>
      <c r="AC21" s="215"/>
      <c r="AD21" s="220"/>
      <c r="AE21" s="221"/>
      <c r="AF21" s="215"/>
      <c r="AG21" s="215"/>
      <c r="AH21" s="216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7"/>
      <c r="AW21" s="217"/>
      <c r="AX21" s="217"/>
      <c r="AY21" s="217"/>
      <c r="AZ21" s="217"/>
      <c r="BA21" s="217"/>
      <c r="BB21" s="215"/>
      <c r="BC21" s="218"/>
      <c r="BD21" s="215"/>
      <c r="BE21" s="218"/>
    </row>
    <row r="22" spans="1:57" s="210" customFormat="1" ht="30.75" customHeight="1">
      <c r="A22" s="208"/>
      <c r="B22" s="220"/>
      <c r="C22" s="221"/>
      <c r="D22" s="214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4"/>
      <c r="V22" s="216"/>
      <c r="W22" s="216"/>
      <c r="X22" s="215"/>
      <c r="Y22" s="215"/>
      <c r="Z22" s="215"/>
      <c r="AA22" s="215"/>
      <c r="AB22" s="215"/>
      <c r="AC22" s="215"/>
      <c r="AD22" s="220"/>
      <c r="AE22" s="221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7"/>
      <c r="AW22" s="217"/>
      <c r="AX22" s="217"/>
      <c r="AY22" s="217"/>
      <c r="AZ22" s="217"/>
      <c r="BA22" s="217"/>
      <c r="BB22" s="215"/>
      <c r="BC22" s="218"/>
      <c r="BD22" s="215"/>
      <c r="BE22" s="218"/>
    </row>
    <row r="23" spans="1:57" s="210" customFormat="1" ht="30.75" customHeight="1">
      <c r="A23" s="208"/>
      <c r="B23" s="220"/>
      <c r="C23" s="221"/>
      <c r="D23" s="214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4"/>
      <c r="V23" s="216"/>
      <c r="W23" s="216"/>
      <c r="X23" s="215"/>
      <c r="Y23" s="215"/>
      <c r="Z23" s="215"/>
      <c r="AA23" s="215"/>
      <c r="AB23" s="215"/>
      <c r="AC23" s="215"/>
      <c r="AD23" s="220"/>
      <c r="AE23" s="221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7"/>
      <c r="AW23" s="217"/>
      <c r="AX23" s="217"/>
      <c r="AY23" s="217"/>
      <c r="AZ23" s="217"/>
      <c r="BA23" s="217"/>
      <c r="BB23" s="215"/>
      <c r="BC23" s="218"/>
      <c r="BD23" s="215"/>
      <c r="BE23" s="218"/>
    </row>
    <row r="24" spans="1:57" s="210" customFormat="1" ht="30.75" customHeight="1">
      <c r="A24" s="208"/>
      <c r="B24" s="220"/>
      <c r="C24" s="221"/>
      <c r="D24" s="214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4"/>
      <c r="V24" s="216"/>
      <c r="W24" s="216"/>
      <c r="X24" s="215"/>
      <c r="Y24" s="215"/>
      <c r="Z24" s="215"/>
      <c r="AA24" s="215"/>
      <c r="AB24" s="215"/>
      <c r="AC24" s="215"/>
      <c r="AD24" s="220"/>
      <c r="AE24" s="221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7"/>
      <c r="AW24" s="217"/>
      <c r="AX24" s="217"/>
      <c r="AY24" s="217"/>
      <c r="AZ24" s="217"/>
      <c r="BA24" s="217"/>
      <c r="BB24" s="215"/>
      <c r="BC24" s="218"/>
      <c r="BD24" s="215"/>
      <c r="BE24" s="218"/>
    </row>
    <row r="25" spans="1:57" s="210" customFormat="1" ht="30.75" customHeight="1">
      <c r="A25" s="208"/>
      <c r="B25" s="220"/>
      <c r="C25" s="221"/>
      <c r="D25" s="214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4"/>
      <c r="V25" s="216"/>
      <c r="W25" s="216"/>
      <c r="X25" s="215"/>
      <c r="Y25" s="215"/>
      <c r="Z25" s="215"/>
      <c r="AA25" s="215"/>
      <c r="AB25" s="215"/>
      <c r="AC25" s="215"/>
      <c r="AD25" s="220"/>
      <c r="AE25" s="221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7"/>
      <c r="AW25" s="217"/>
      <c r="AX25" s="217"/>
      <c r="AY25" s="217"/>
      <c r="AZ25" s="217"/>
      <c r="BA25" s="217"/>
      <c r="BB25" s="215"/>
      <c r="BC25" s="218"/>
      <c r="BD25" s="215"/>
      <c r="BE25" s="218"/>
    </row>
    <row r="26" spans="1:57" s="210" customFormat="1" ht="30.75" customHeight="1">
      <c r="A26" s="208"/>
      <c r="B26" s="220"/>
      <c r="C26" s="221"/>
      <c r="D26" s="214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4"/>
      <c r="V26" s="215"/>
      <c r="W26" s="215"/>
      <c r="X26" s="215"/>
      <c r="Y26" s="215"/>
      <c r="Z26" s="215"/>
      <c r="AA26" s="215"/>
      <c r="AB26" s="215"/>
      <c r="AC26" s="215"/>
      <c r="AD26" s="220"/>
      <c r="AE26" s="221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7"/>
      <c r="AW26" s="217"/>
      <c r="AX26" s="217"/>
      <c r="AY26" s="217"/>
      <c r="AZ26" s="217"/>
      <c r="BA26" s="217"/>
      <c r="BB26" s="215"/>
      <c r="BC26" s="218"/>
      <c r="BD26" s="215"/>
      <c r="BE26" s="218"/>
    </row>
    <row r="27" spans="1:57" s="210" customFormat="1" ht="30.75" customHeight="1">
      <c r="A27" s="222"/>
      <c r="B27" s="223"/>
      <c r="C27" s="224"/>
      <c r="D27" s="214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6"/>
      <c r="V27" s="225"/>
      <c r="W27" s="225"/>
      <c r="X27" s="225"/>
      <c r="Y27" s="225"/>
      <c r="Z27" s="225"/>
      <c r="AA27" s="225"/>
      <c r="AB27" s="225"/>
      <c r="AC27" s="225"/>
      <c r="AD27" s="223"/>
      <c r="AE27" s="224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7"/>
      <c r="AW27" s="227"/>
      <c r="AX27" s="227"/>
      <c r="AY27" s="227"/>
      <c r="AZ27" s="227"/>
      <c r="BA27" s="227"/>
      <c r="BB27" s="225"/>
      <c r="BC27" s="228"/>
      <c r="BD27" s="225"/>
      <c r="BE27" s="228"/>
    </row>
    <row r="28" spans="1:57" ht="13.5" customHeight="1">
      <c r="A28" s="63" t="s">
        <v>53</v>
      </c>
      <c r="B28" s="63"/>
      <c r="C28" s="63"/>
      <c r="D28" s="63"/>
      <c r="E28" s="63"/>
      <c r="F28" s="66"/>
      <c r="G28" s="66"/>
      <c r="H28" s="66"/>
      <c r="I28" s="66"/>
      <c r="J28" s="229"/>
      <c r="K28" s="229"/>
      <c r="L28" s="229"/>
      <c r="M28" s="229"/>
      <c r="N28" s="230"/>
      <c r="O28" s="231"/>
      <c r="P28" s="231"/>
      <c r="Q28" s="232"/>
      <c r="R28" s="232"/>
      <c r="S28" s="232"/>
      <c r="T28" s="232"/>
      <c r="U28" s="233"/>
      <c r="V28" s="233"/>
      <c r="W28" s="233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</row>
    <row r="29" spans="1:35" ht="18" customHeight="1">
      <c r="A29" s="67" t="s">
        <v>138</v>
      </c>
      <c r="B29" s="67"/>
      <c r="C29" s="65"/>
      <c r="D29" s="66"/>
      <c r="E29" s="66"/>
      <c r="F29" s="66"/>
      <c r="G29" s="66"/>
      <c r="H29" s="66"/>
      <c r="I29" s="66"/>
      <c r="J29" s="154"/>
      <c r="K29" s="154"/>
      <c r="L29" s="154"/>
      <c r="M29" s="154"/>
      <c r="N29" s="154"/>
      <c r="O29" s="231"/>
      <c r="P29" s="231"/>
      <c r="Q29" s="235"/>
      <c r="R29" s="235"/>
      <c r="S29" s="235"/>
      <c r="T29" s="235"/>
      <c r="U29" s="236"/>
      <c r="V29" s="236"/>
      <c r="W29" s="236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</row>
    <row r="30" spans="1:35" ht="18.75" customHeight="1">
      <c r="A30" s="67" t="s">
        <v>139</v>
      </c>
      <c r="B30" s="67"/>
      <c r="C30" s="65"/>
      <c r="D30" s="66"/>
      <c r="E30" s="66"/>
      <c r="F30" s="66"/>
      <c r="G30" s="66"/>
      <c r="H30" s="66"/>
      <c r="I30" s="66"/>
      <c r="J30" s="154"/>
      <c r="K30" s="229"/>
      <c r="L30" s="229"/>
      <c r="M30" s="229"/>
      <c r="N30" s="230"/>
      <c r="O30" s="231"/>
      <c r="P30" s="231"/>
      <c r="Q30" s="235"/>
      <c r="R30" s="235"/>
      <c r="S30" s="235"/>
      <c r="T30" s="235"/>
      <c r="U30" s="236"/>
      <c r="V30" s="236"/>
      <c r="W30" s="236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</row>
    <row r="31" spans="1:16" ht="19.5" customHeight="1">
      <c r="A31" s="146" t="s">
        <v>140</v>
      </c>
      <c r="B31" s="146"/>
      <c r="C31" s="65"/>
      <c r="D31" s="147"/>
      <c r="E31" s="147"/>
      <c r="F31" s="147"/>
      <c r="G31" s="147"/>
      <c r="H31" s="147"/>
      <c r="I31" s="147"/>
      <c r="J31" s="237"/>
      <c r="K31" s="237"/>
      <c r="L31" s="237"/>
      <c r="M31" s="237"/>
      <c r="N31" s="237"/>
      <c r="O31" s="237"/>
      <c r="P31" s="237"/>
    </row>
    <row r="32" spans="1:16" ht="19.5" customHeight="1">
      <c r="A32" s="146" t="s">
        <v>205</v>
      </c>
      <c r="B32" s="146"/>
      <c r="C32" s="65"/>
      <c r="D32" s="147"/>
      <c r="E32" s="147"/>
      <c r="G32" s="237"/>
      <c r="H32" s="237"/>
      <c r="I32" s="237"/>
      <c r="J32" s="237"/>
      <c r="K32" s="237"/>
      <c r="L32" s="237"/>
      <c r="M32" s="237"/>
      <c r="N32" s="237"/>
      <c r="O32" s="237"/>
      <c r="P32" s="237"/>
    </row>
  </sheetData>
  <sheetProtection selectLockedCells="1" selectUnlockedCells="1"/>
  <mergeCells count="45">
    <mergeCell ref="A1:B1"/>
    <mergeCell ref="AB1:AC1"/>
    <mergeCell ref="AD1:AE1"/>
    <mergeCell ref="BD1:BE1"/>
    <mergeCell ref="A2:N2"/>
    <mergeCell ref="O2:AC2"/>
    <mergeCell ref="AD2:AQ2"/>
    <mergeCell ref="AR2:BE2"/>
    <mergeCell ref="A3:C3"/>
    <mergeCell ref="AA3:AC3"/>
    <mergeCell ref="AD3:AE3"/>
    <mergeCell ref="BC3:BE3"/>
    <mergeCell ref="A4:C6"/>
    <mergeCell ref="D4:O4"/>
    <mergeCell ref="P4:T4"/>
    <mergeCell ref="U4:AC4"/>
    <mergeCell ref="AD4:AE6"/>
    <mergeCell ref="AF4:AM4"/>
    <mergeCell ref="AN4:AO5"/>
    <mergeCell ref="AP4:AR5"/>
    <mergeCell ref="AS4:AU5"/>
    <mergeCell ref="AV4:AV6"/>
    <mergeCell ref="AW4:AW6"/>
    <mergeCell ref="AX4:AX6"/>
    <mergeCell ref="AY4:AY6"/>
    <mergeCell ref="AZ4:AZ6"/>
    <mergeCell ref="BA4:BA6"/>
    <mergeCell ref="BB4:BC5"/>
    <mergeCell ref="BD4:BE5"/>
    <mergeCell ref="D5:F5"/>
    <mergeCell ref="G5:G6"/>
    <mergeCell ref="H5:P5"/>
    <mergeCell ref="Q5:Q6"/>
    <mergeCell ref="R5:R6"/>
    <mergeCell ref="S5:S6"/>
    <mergeCell ref="T5:T6"/>
    <mergeCell ref="U5:W5"/>
    <mergeCell ref="X5:X6"/>
    <mergeCell ref="Y5:AC5"/>
    <mergeCell ref="AF5:AI5"/>
    <mergeCell ref="AJ5:AJ6"/>
    <mergeCell ref="AK5:AK6"/>
    <mergeCell ref="AL5:AL6"/>
    <mergeCell ref="AM5:AM6"/>
    <mergeCell ref="A28:E28"/>
  </mergeCells>
  <printOptions horizontalCentered="1"/>
  <pageMargins left="0.39375" right="0.39375" top="0.5902777777777778" bottom="0.39375" header="0.5118055555555555" footer="0.5118055555555555"/>
  <pageSetup horizontalDpi="300" verticalDpi="300" orientation="portrait" pageOrder="overThenDown" paperSize="9" scale="82"/>
  <colBreaks count="3" manualBreakCount="3">
    <brk id="14" max="65535" man="1"/>
    <brk id="29" max="65535" man="1"/>
    <brk id="4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pane ySplit="5" topLeftCell="A34" activePane="bottomLeft" state="frozen"/>
      <selection pane="topLeft" activeCell="A1" sqref="A1"/>
      <selection pane="bottomLeft" activeCell="B54" sqref="B54"/>
    </sheetView>
  </sheetViews>
  <sheetFormatPr defaultColWidth="7.99609375" defaultRowHeight="15.75"/>
  <cols>
    <col min="1" max="1" width="6.99609375" style="147" customWidth="1"/>
    <col min="2" max="2" width="4.6640625" style="147" customWidth="1"/>
    <col min="3" max="3" width="2.77734375" style="147" customWidth="1"/>
    <col min="4" max="4" width="4.21484375" style="147" customWidth="1"/>
    <col min="5" max="5" width="6.10546875" style="147" customWidth="1"/>
    <col min="6" max="7" width="4.88671875" style="147" customWidth="1"/>
    <col min="8" max="14" width="5.10546875" style="147" customWidth="1"/>
    <col min="15" max="23" width="5.6640625" style="147" customWidth="1"/>
    <col min="24" max="24" width="5.10546875" style="147" customWidth="1"/>
    <col min="25" max="25" width="4.99609375" style="147" customWidth="1"/>
    <col min="26" max="26" width="6.10546875" style="147" customWidth="1"/>
    <col min="27" max="16384" width="7.77734375" style="147" customWidth="1"/>
  </cols>
  <sheetData>
    <row r="1" spans="1:26" s="68" customFormat="1" ht="15.75" customHeight="1">
      <c r="A1" s="238" t="s">
        <v>206</v>
      </c>
      <c r="B1" s="238"/>
      <c r="C1" s="239"/>
      <c r="D1" s="239"/>
      <c r="P1" s="240"/>
      <c r="Z1" s="241" t="s">
        <v>207</v>
      </c>
    </row>
    <row r="2" spans="1:25" s="245" customFormat="1" ht="27" customHeight="1">
      <c r="A2" s="242"/>
      <c r="B2" s="243" t="s">
        <v>208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244"/>
      <c r="P2" s="243" t="s">
        <v>209</v>
      </c>
      <c r="Q2" s="243"/>
      <c r="R2" s="243"/>
      <c r="S2" s="243"/>
      <c r="T2" s="243"/>
      <c r="U2" s="243"/>
      <c r="V2" s="243"/>
      <c r="W2" s="243"/>
      <c r="X2" s="243"/>
      <c r="Y2" s="243"/>
    </row>
    <row r="3" spans="1:26" s="68" customFormat="1" ht="15.75" customHeight="1">
      <c r="A3" s="246" t="s">
        <v>4</v>
      </c>
      <c r="B3" s="246"/>
      <c r="C3" s="247"/>
      <c r="D3" s="247"/>
      <c r="E3" s="246"/>
      <c r="F3" s="246"/>
      <c r="G3" s="246"/>
      <c r="H3" s="246"/>
      <c r="I3" s="246"/>
      <c r="J3" s="246"/>
      <c r="K3" s="246"/>
      <c r="L3" s="246"/>
      <c r="M3" s="246"/>
      <c r="N3" s="248"/>
      <c r="O3" s="246"/>
      <c r="P3" s="249"/>
      <c r="Q3" s="246"/>
      <c r="R3" s="246"/>
      <c r="S3" s="246"/>
      <c r="T3" s="246"/>
      <c r="U3" s="246"/>
      <c r="V3" s="246"/>
      <c r="W3" s="246"/>
      <c r="X3" s="246"/>
      <c r="Y3" s="246"/>
      <c r="Z3" s="250" t="s">
        <v>5</v>
      </c>
    </row>
    <row r="4" spans="1:26" s="239" customFormat="1" ht="30" customHeight="1">
      <c r="A4" s="251" t="s">
        <v>210</v>
      </c>
      <c r="B4" s="251"/>
      <c r="C4" s="252" t="s">
        <v>211</v>
      </c>
      <c r="D4" s="252"/>
      <c r="E4" s="252" t="s">
        <v>212</v>
      </c>
      <c r="F4" s="252" t="s">
        <v>213</v>
      </c>
      <c r="G4" s="252" t="s">
        <v>214</v>
      </c>
      <c r="H4" s="252" t="s">
        <v>215</v>
      </c>
      <c r="I4" s="252" t="s">
        <v>216</v>
      </c>
      <c r="J4" s="252" t="s">
        <v>217</v>
      </c>
      <c r="K4" s="252" t="s">
        <v>218</v>
      </c>
      <c r="L4" s="252" t="s">
        <v>219</v>
      </c>
      <c r="M4" s="252" t="s">
        <v>220</v>
      </c>
      <c r="N4" s="252" t="s">
        <v>221</v>
      </c>
      <c r="O4" s="253" t="s">
        <v>222</v>
      </c>
      <c r="P4" s="254" t="s">
        <v>223</v>
      </c>
      <c r="Q4" s="252" t="s">
        <v>224</v>
      </c>
      <c r="R4" s="252" t="s">
        <v>225</v>
      </c>
      <c r="S4" s="252" t="s">
        <v>226</v>
      </c>
      <c r="T4" s="252" t="s">
        <v>227</v>
      </c>
      <c r="U4" s="252" t="s">
        <v>228</v>
      </c>
      <c r="V4" s="252" t="s">
        <v>229</v>
      </c>
      <c r="W4" s="252" t="s">
        <v>230</v>
      </c>
      <c r="X4" s="252" t="s">
        <v>231</v>
      </c>
      <c r="Y4" s="252" t="s">
        <v>232</v>
      </c>
      <c r="Z4" s="255" t="s">
        <v>233</v>
      </c>
    </row>
    <row r="5" spans="1:26" s="239" customFormat="1" ht="41.25" customHeight="1">
      <c r="A5" s="115" t="s">
        <v>234</v>
      </c>
      <c r="B5" s="115"/>
      <c r="C5" s="256" t="s">
        <v>235</v>
      </c>
      <c r="D5" s="256"/>
      <c r="E5" s="256" t="s">
        <v>236</v>
      </c>
      <c r="F5" s="257" t="s">
        <v>237</v>
      </c>
      <c r="G5" s="257" t="s">
        <v>238</v>
      </c>
      <c r="H5" s="257" t="s">
        <v>239</v>
      </c>
      <c r="I5" s="257" t="s">
        <v>240</v>
      </c>
      <c r="J5" s="257" t="s">
        <v>241</v>
      </c>
      <c r="K5" s="257" t="s">
        <v>242</v>
      </c>
      <c r="L5" s="257" t="s">
        <v>243</v>
      </c>
      <c r="M5" s="257" t="s">
        <v>244</v>
      </c>
      <c r="N5" s="257" t="s">
        <v>245</v>
      </c>
      <c r="O5" s="119" t="s">
        <v>246</v>
      </c>
      <c r="P5" s="258" t="s">
        <v>247</v>
      </c>
      <c r="Q5" s="258" t="s">
        <v>248</v>
      </c>
      <c r="R5" s="258" t="s">
        <v>249</v>
      </c>
      <c r="S5" s="258" t="s">
        <v>250</v>
      </c>
      <c r="T5" s="258" t="s">
        <v>251</v>
      </c>
      <c r="U5" s="258" t="s">
        <v>252</v>
      </c>
      <c r="V5" s="258" t="s">
        <v>253</v>
      </c>
      <c r="W5" s="258" t="s">
        <v>254</v>
      </c>
      <c r="X5" s="258" t="s">
        <v>255</v>
      </c>
      <c r="Y5" s="258" t="s">
        <v>256</v>
      </c>
      <c r="Z5" s="259" t="s">
        <v>257</v>
      </c>
    </row>
    <row r="6" spans="1:26" s="239" customFormat="1" ht="9" customHeight="1" hidden="1">
      <c r="A6" s="260"/>
      <c r="B6" s="251"/>
      <c r="C6" s="261"/>
      <c r="D6" s="251"/>
      <c r="E6" s="260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</row>
    <row r="7" spans="1:26" s="238" customFormat="1" ht="19.5" customHeight="1" hidden="1">
      <c r="A7" s="264" t="s">
        <v>32</v>
      </c>
      <c r="B7" s="37">
        <v>2001</v>
      </c>
      <c r="C7" s="265" t="s">
        <v>86</v>
      </c>
      <c r="D7" s="266" t="s">
        <v>102</v>
      </c>
      <c r="E7" s="267">
        <f>SUM(E8:E9)</f>
        <v>3400</v>
      </c>
      <c r="F7" s="267">
        <f>SUM(F8:F9)</f>
        <v>285</v>
      </c>
      <c r="G7" s="267">
        <f>SUM(G8:G9)</f>
        <v>240</v>
      </c>
      <c r="H7" s="267">
        <f>SUM(H8:H9)</f>
        <v>242</v>
      </c>
      <c r="I7" s="267">
        <f>SUM(I8:I9)</f>
        <v>258</v>
      </c>
      <c r="J7" s="267">
        <f>SUM(J8:J9)</f>
        <v>284</v>
      </c>
      <c r="K7" s="267">
        <f>SUM(K8:K9)</f>
        <v>290</v>
      </c>
      <c r="L7" s="267">
        <f>SUM(L8:L9)</f>
        <v>311</v>
      </c>
      <c r="M7" s="267">
        <f>SUM(M8:M9)</f>
        <v>340</v>
      </c>
      <c r="N7" s="267">
        <f>SUM(N8:N9)</f>
        <v>311</v>
      </c>
      <c r="O7" s="267">
        <f>SUM(O8:O9)</f>
        <v>209</v>
      </c>
      <c r="P7" s="267">
        <f>SUM(P8:P9)</f>
        <v>143</v>
      </c>
      <c r="Q7" s="267">
        <f>SUM(Q8:Q9)</f>
        <v>77</v>
      </c>
      <c r="R7" s="267">
        <f>SUM(R8:R9)</f>
        <v>99</v>
      </c>
      <c r="S7" s="267">
        <f>SUM(S8:S9)</f>
        <v>103</v>
      </c>
      <c r="T7" s="267">
        <f>SUM(T8:T9)</f>
        <v>99</v>
      </c>
      <c r="U7" s="267">
        <f>SUM(U8:U9)</f>
        <v>63</v>
      </c>
      <c r="V7" s="267">
        <f>SUM(V8:V9)</f>
        <v>33</v>
      </c>
      <c r="W7" s="267">
        <f>SUM(W8:W9)</f>
        <v>12</v>
      </c>
      <c r="X7" s="267">
        <f>SUM(X8:X9)</f>
        <v>1</v>
      </c>
      <c r="Y7" s="268">
        <f>SUM(Y8:Y9)</f>
        <v>0</v>
      </c>
      <c r="Z7" s="268">
        <f>SUM(Z8:Z9)</f>
        <v>0</v>
      </c>
    </row>
    <row r="8" spans="1:26" s="238" customFormat="1" ht="19.5" customHeight="1" hidden="1">
      <c r="A8" s="264"/>
      <c r="B8" s="37"/>
      <c r="C8" s="265" t="s">
        <v>97</v>
      </c>
      <c r="D8" s="266" t="s">
        <v>118</v>
      </c>
      <c r="E8" s="267">
        <f aca="true" t="shared" si="0" ref="E8:E9">SUM(F8:Z8)</f>
        <v>1813</v>
      </c>
      <c r="F8" s="267">
        <v>153</v>
      </c>
      <c r="G8" s="267">
        <v>119</v>
      </c>
      <c r="H8" s="267">
        <v>121</v>
      </c>
      <c r="I8" s="267">
        <v>142</v>
      </c>
      <c r="J8" s="267">
        <v>146</v>
      </c>
      <c r="K8" s="267">
        <v>165</v>
      </c>
      <c r="L8" s="267">
        <v>162</v>
      </c>
      <c r="M8" s="267">
        <v>209</v>
      </c>
      <c r="N8" s="267">
        <v>182</v>
      </c>
      <c r="O8" s="267">
        <v>115</v>
      </c>
      <c r="P8" s="267">
        <v>79</v>
      </c>
      <c r="Q8" s="267">
        <v>43</v>
      </c>
      <c r="R8" s="267">
        <v>46</v>
      </c>
      <c r="S8" s="267">
        <v>45</v>
      </c>
      <c r="T8" s="267">
        <v>39</v>
      </c>
      <c r="U8" s="267">
        <v>27</v>
      </c>
      <c r="V8" s="267">
        <v>14</v>
      </c>
      <c r="W8" s="267">
        <v>6</v>
      </c>
      <c r="X8" s="268">
        <v>0</v>
      </c>
      <c r="Y8" s="268">
        <v>0</v>
      </c>
      <c r="Z8" s="268">
        <v>0</v>
      </c>
    </row>
    <row r="9" spans="1:26" s="238" customFormat="1" ht="19.5" customHeight="1" hidden="1">
      <c r="A9" s="264"/>
      <c r="B9" s="37"/>
      <c r="C9" s="265" t="s">
        <v>98</v>
      </c>
      <c r="D9" s="266" t="s">
        <v>119</v>
      </c>
      <c r="E9" s="267">
        <f t="shared" si="0"/>
        <v>1587</v>
      </c>
      <c r="F9" s="267">
        <v>132</v>
      </c>
      <c r="G9" s="267">
        <v>121</v>
      </c>
      <c r="H9" s="267">
        <v>121</v>
      </c>
      <c r="I9" s="267">
        <v>116</v>
      </c>
      <c r="J9" s="267">
        <v>138</v>
      </c>
      <c r="K9" s="267">
        <v>125</v>
      </c>
      <c r="L9" s="267">
        <v>149</v>
      </c>
      <c r="M9" s="267">
        <v>131</v>
      </c>
      <c r="N9" s="267">
        <v>129</v>
      </c>
      <c r="O9" s="267">
        <v>94</v>
      </c>
      <c r="P9" s="267">
        <v>64</v>
      </c>
      <c r="Q9" s="267">
        <v>34</v>
      </c>
      <c r="R9" s="267">
        <v>53</v>
      </c>
      <c r="S9" s="267">
        <v>58</v>
      </c>
      <c r="T9" s="267">
        <v>60</v>
      </c>
      <c r="U9" s="267">
        <v>36</v>
      </c>
      <c r="V9" s="267">
        <v>19</v>
      </c>
      <c r="W9" s="267">
        <v>6</v>
      </c>
      <c r="X9" s="267">
        <v>1</v>
      </c>
      <c r="Y9" s="268">
        <v>0</v>
      </c>
      <c r="Z9" s="268">
        <v>0</v>
      </c>
    </row>
    <row r="10" spans="1:26" s="238" customFormat="1" ht="8.25" customHeight="1">
      <c r="A10" s="269"/>
      <c r="B10" s="37"/>
      <c r="C10" s="265"/>
      <c r="D10" s="266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8"/>
      <c r="Z10" s="268"/>
    </row>
    <row r="11" spans="1:26" s="238" customFormat="1" ht="19.5" customHeight="1">
      <c r="A11" s="264" t="s">
        <v>33</v>
      </c>
      <c r="B11" s="37">
        <v>2002</v>
      </c>
      <c r="C11" s="265" t="s">
        <v>86</v>
      </c>
      <c r="D11" s="266" t="s">
        <v>102</v>
      </c>
      <c r="E11" s="267">
        <f>SUM(E12:E13)</f>
        <v>3441</v>
      </c>
      <c r="F11" s="267">
        <f>SUM(F12:F13)</f>
        <v>284</v>
      </c>
      <c r="G11" s="267">
        <f>SUM(G12:G13)</f>
        <v>229</v>
      </c>
      <c r="H11" s="267">
        <f>SUM(H12:H13)</f>
        <v>245</v>
      </c>
      <c r="I11" s="267">
        <f>SUM(I12:I13)</f>
        <v>257</v>
      </c>
      <c r="J11" s="267">
        <f>SUM(J12:J13)</f>
        <v>298</v>
      </c>
      <c r="K11" s="267">
        <f>SUM(K12:K13)</f>
        <v>279</v>
      </c>
      <c r="L11" s="267">
        <f>SUM(L12:L13)</f>
        <v>296</v>
      </c>
      <c r="M11" s="267">
        <f>SUM(M12:M13)</f>
        <v>362</v>
      </c>
      <c r="N11" s="267">
        <f>SUM(N12:N13)</f>
        <v>313</v>
      </c>
      <c r="O11" s="267">
        <f>SUM(O12:O13)</f>
        <v>236</v>
      </c>
      <c r="P11" s="267">
        <f>SUM(P12:P13)</f>
        <v>141</v>
      </c>
      <c r="Q11" s="267">
        <f>SUM(Q12:Q13)</f>
        <v>90</v>
      </c>
      <c r="R11" s="267">
        <f>SUM(R12:R13)</f>
        <v>93</v>
      </c>
      <c r="S11" s="267">
        <f>SUM(S12:S13)</f>
        <v>111</v>
      </c>
      <c r="T11" s="267">
        <f>SUM(T12:T13)</f>
        <v>90</v>
      </c>
      <c r="U11" s="267">
        <f>SUM(U12:U13)</f>
        <v>68</v>
      </c>
      <c r="V11" s="267">
        <f>SUM(V12:V13)</f>
        <v>31</v>
      </c>
      <c r="W11" s="267">
        <f>SUM(W12:W13)</f>
        <v>15</v>
      </c>
      <c r="X11" s="267">
        <f>SUM(X12:X13)</f>
        <v>2</v>
      </c>
      <c r="Y11" s="267">
        <f>SUM(Y12:Y13)</f>
        <v>1</v>
      </c>
      <c r="Z11" s="268">
        <f>SUM(Z12:Z13)</f>
        <v>0</v>
      </c>
    </row>
    <row r="12" spans="1:26" s="238" customFormat="1" ht="19.5" customHeight="1">
      <c r="A12" s="264"/>
      <c r="B12" s="37"/>
      <c r="C12" s="265" t="s">
        <v>97</v>
      </c>
      <c r="D12" s="266" t="s">
        <v>118</v>
      </c>
      <c r="E12" s="267">
        <f aca="true" t="shared" si="1" ref="E12:E13">SUM(F12:Z12)</f>
        <v>1830</v>
      </c>
      <c r="F12" s="267">
        <v>151</v>
      </c>
      <c r="G12" s="267">
        <v>120</v>
      </c>
      <c r="H12" s="267">
        <v>121</v>
      </c>
      <c r="I12" s="267">
        <v>143</v>
      </c>
      <c r="J12" s="267">
        <v>147</v>
      </c>
      <c r="K12" s="267">
        <v>151</v>
      </c>
      <c r="L12" s="267">
        <v>155</v>
      </c>
      <c r="M12" s="267">
        <v>214</v>
      </c>
      <c r="N12" s="267">
        <v>185</v>
      </c>
      <c r="O12" s="267">
        <v>135</v>
      </c>
      <c r="P12" s="267">
        <v>79</v>
      </c>
      <c r="Q12" s="267">
        <v>47</v>
      </c>
      <c r="R12" s="267">
        <v>49</v>
      </c>
      <c r="S12" s="267">
        <v>47</v>
      </c>
      <c r="T12" s="267">
        <v>36</v>
      </c>
      <c r="U12" s="267">
        <v>29</v>
      </c>
      <c r="V12" s="267">
        <v>15</v>
      </c>
      <c r="W12" s="267">
        <v>5</v>
      </c>
      <c r="X12" s="268">
        <v>0</v>
      </c>
      <c r="Y12" s="267">
        <v>1</v>
      </c>
      <c r="Z12" s="268">
        <v>0</v>
      </c>
    </row>
    <row r="13" spans="1:26" s="238" customFormat="1" ht="19.5" customHeight="1">
      <c r="A13" s="264"/>
      <c r="B13" s="37"/>
      <c r="C13" s="265" t="s">
        <v>98</v>
      </c>
      <c r="D13" s="266" t="s">
        <v>119</v>
      </c>
      <c r="E13" s="267">
        <f t="shared" si="1"/>
        <v>1611</v>
      </c>
      <c r="F13" s="267">
        <v>133</v>
      </c>
      <c r="G13" s="267">
        <v>109</v>
      </c>
      <c r="H13" s="267">
        <v>124</v>
      </c>
      <c r="I13" s="267">
        <v>114</v>
      </c>
      <c r="J13" s="267">
        <v>151</v>
      </c>
      <c r="K13" s="267">
        <v>128</v>
      </c>
      <c r="L13" s="267">
        <v>141</v>
      </c>
      <c r="M13" s="267">
        <v>148</v>
      </c>
      <c r="N13" s="267">
        <v>128</v>
      </c>
      <c r="O13" s="267">
        <v>101</v>
      </c>
      <c r="P13" s="267">
        <v>62</v>
      </c>
      <c r="Q13" s="267">
        <v>43</v>
      </c>
      <c r="R13" s="267">
        <v>44</v>
      </c>
      <c r="S13" s="267">
        <v>64</v>
      </c>
      <c r="T13" s="267">
        <v>54</v>
      </c>
      <c r="U13" s="267">
        <v>39</v>
      </c>
      <c r="V13" s="267">
        <v>16</v>
      </c>
      <c r="W13" s="267">
        <v>10</v>
      </c>
      <c r="X13" s="267">
        <v>2</v>
      </c>
      <c r="Y13" s="268">
        <v>0</v>
      </c>
      <c r="Z13" s="268">
        <v>0</v>
      </c>
    </row>
    <row r="14" spans="1:26" s="238" customFormat="1" ht="9" customHeight="1">
      <c r="A14" s="269"/>
      <c r="B14" s="37"/>
      <c r="C14" s="265"/>
      <c r="D14" s="266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8"/>
      <c r="Z14" s="268"/>
    </row>
    <row r="15" spans="1:26" s="238" customFormat="1" ht="19.5" customHeight="1">
      <c r="A15" s="264" t="s">
        <v>34</v>
      </c>
      <c r="B15" s="37">
        <v>2003</v>
      </c>
      <c r="C15" s="265" t="s">
        <v>86</v>
      </c>
      <c r="D15" s="266" t="s">
        <v>102</v>
      </c>
      <c r="E15" s="267">
        <f>SUM(E16:E17)</f>
        <v>3389</v>
      </c>
      <c r="F15" s="267">
        <f>SUM(F16:F17)</f>
        <v>284</v>
      </c>
      <c r="G15" s="267">
        <f>SUM(G16:G17)</f>
        <v>219</v>
      </c>
      <c r="H15" s="267">
        <f>SUM(H16:H17)</f>
        <v>231</v>
      </c>
      <c r="I15" s="267">
        <f>SUM(I16:I17)</f>
        <v>236</v>
      </c>
      <c r="J15" s="267">
        <f>SUM(J16:J17)</f>
        <v>306</v>
      </c>
      <c r="K15" s="267">
        <f>SUM(K16:K17)</f>
        <v>259</v>
      </c>
      <c r="L15" s="267">
        <f>SUM(L16:L17)</f>
        <v>288</v>
      </c>
      <c r="M15" s="267">
        <f>SUM(M16:M17)</f>
        <v>329</v>
      </c>
      <c r="N15" s="267">
        <f>SUM(N16:N17)</f>
        <v>311</v>
      </c>
      <c r="O15" s="267">
        <f>SUM(O16:O17)</f>
        <v>264</v>
      </c>
      <c r="P15" s="267">
        <f>SUM(P16:P17)</f>
        <v>169</v>
      </c>
      <c r="Q15" s="267">
        <f>SUM(Q16:Q17)</f>
        <v>86</v>
      </c>
      <c r="R15" s="267">
        <f>SUM(R16:R17)</f>
        <v>84</v>
      </c>
      <c r="S15" s="267">
        <f>SUM(S16:S17)</f>
        <v>109</v>
      </c>
      <c r="T15" s="267">
        <f>SUM(T16:T17)</f>
        <v>83</v>
      </c>
      <c r="U15" s="267">
        <f>SUM(U16:U17)</f>
        <v>74</v>
      </c>
      <c r="V15" s="267">
        <f>SUM(V16:V17)</f>
        <v>40</v>
      </c>
      <c r="W15" s="267">
        <f>SUM(W16:W17)</f>
        <v>12</v>
      </c>
      <c r="X15" s="267">
        <f>SUM(X16:X17)</f>
        <v>3</v>
      </c>
      <c r="Y15" s="267">
        <f>SUM(Y16:Y17)</f>
        <v>1</v>
      </c>
      <c r="Z15" s="270">
        <f>SUM(Z16:Z17)</f>
        <v>1</v>
      </c>
    </row>
    <row r="16" spans="1:26" s="238" customFormat="1" ht="19.5" customHeight="1">
      <c r="A16" s="264"/>
      <c r="B16" s="37"/>
      <c r="C16" s="265" t="s">
        <v>97</v>
      </c>
      <c r="D16" s="266" t="s">
        <v>118</v>
      </c>
      <c r="E16" s="267">
        <f aca="true" t="shared" si="2" ref="E16:E17">SUM(F16:Z16)</f>
        <v>1797</v>
      </c>
      <c r="F16" s="267">
        <v>151</v>
      </c>
      <c r="G16" s="267">
        <v>128</v>
      </c>
      <c r="H16" s="267">
        <v>116</v>
      </c>
      <c r="I16" s="267">
        <v>120</v>
      </c>
      <c r="J16" s="267">
        <v>162</v>
      </c>
      <c r="K16" s="267">
        <v>125</v>
      </c>
      <c r="L16" s="267">
        <v>164</v>
      </c>
      <c r="M16" s="267">
        <v>181</v>
      </c>
      <c r="N16" s="267">
        <v>184</v>
      </c>
      <c r="O16" s="267">
        <v>149</v>
      </c>
      <c r="P16" s="267">
        <v>92</v>
      </c>
      <c r="Q16" s="267">
        <v>49</v>
      </c>
      <c r="R16" s="267">
        <v>45</v>
      </c>
      <c r="S16" s="267">
        <v>48</v>
      </c>
      <c r="T16" s="267">
        <v>28</v>
      </c>
      <c r="U16" s="267">
        <v>33</v>
      </c>
      <c r="V16" s="267">
        <v>16</v>
      </c>
      <c r="W16" s="267">
        <v>4</v>
      </c>
      <c r="X16" s="268">
        <v>0</v>
      </c>
      <c r="Y16" s="267">
        <v>1</v>
      </c>
      <c r="Z16" s="270">
        <v>1</v>
      </c>
    </row>
    <row r="17" spans="1:26" s="238" customFormat="1" ht="19.5" customHeight="1">
      <c r="A17" s="264"/>
      <c r="B17" s="37"/>
      <c r="C17" s="265" t="s">
        <v>98</v>
      </c>
      <c r="D17" s="266" t="s">
        <v>119</v>
      </c>
      <c r="E17" s="267">
        <f t="shared" si="2"/>
        <v>1592</v>
      </c>
      <c r="F17" s="267">
        <v>133</v>
      </c>
      <c r="G17" s="267">
        <v>91</v>
      </c>
      <c r="H17" s="267">
        <v>115</v>
      </c>
      <c r="I17" s="267">
        <v>116</v>
      </c>
      <c r="J17" s="267">
        <v>144</v>
      </c>
      <c r="K17" s="267">
        <v>134</v>
      </c>
      <c r="L17" s="267">
        <v>124</v>
      </c>
      <c r="M17" s="267">
        <v>148</v>
      </c>
      <c r="N17" s="267">
        <v>127</v>
      </c>
      <c r="O17" s="267">
        <v>115</v>
      </c>
      <c r="P17" s="267">
        <v>77</v>
      </c>
      <c r="Q17" s="267">
        <v>37</v>
      </c>
      <c r="R17" s="267">
        <v>39</v>
      </c>
      <c r="S17" s="267">
        <v>61</v>
      </c>
      <c r="T17" s="267">
        <v>55</v>
      </c>
      <c r="U17" s="267">
        <v>41</v>
      </c>
      <c r="V17" s="267">
        <v>24</v>
      </c>
      <c r="W17" s="267">
        <v>8</v>
      </c>
      <c r="X17" s="267">
        <v>3</v>
      </c>
      <c r="Y17" s="268">
        <v>0</v>
      </c>
      <c r="Z17" s="268">
        <v>0</v>
      </c>
    </row>
    <row r="18" spans="1:26" s="238" customFormat="1" ht="10.5" customHeight="1">
      <c r="A18" s="269"/>
      <c r="B18" s="37"/>
      <c r="C18" s="265"/>
      <c r="D18" s="266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8"/>
      <c r="Z18" s="268"/>
    </row>
    <row r="19" spans="1:26" s="238" customFormat="1" ht="19.5" customHeight="1">
      <c r="A19" s="264" t="s">
        <v>35</v>
      </c>
      <c r="B19" s="37">
        <v>2004</v>
      </c>
      <c r="C19" s="265" t="s">
        <v>86</v>
      </c>
      <c r="D19" s="266" t="s">
        <v>102</v>
      </c>
      <c r="E19" s="267">
        <f>SUM(E20:E21)</f>
        <v>3373</v>
      </c>
      <c r="F19" s="267">
        <f>SUM(F20:F21)</f>
        <v>254</v>
      </c>
      <c r="G19" s="267">
        <f>SUM(G20:G21)</f>
        <v>236</v>
      </c>
      <c r="H19" s="267">
        <f>SUM(H20:H21)</f>
        <v>205</v>
      </c>
      <c r="I19" s="267">
        <f>SUM(I20:I21)</f>
        <v>245</v>
      </c>
      <c r="J19" s="267">
        <f>SUM(J20:J21)</f>
        <v>308</v>
      </c>
      <c r="K19" s="267">
        <f>SUM(K20:K21)</f>
        <v>263</v>
      </c>
      <c r="L19" s="267">
        <f>SUM(L20:L21)</f>
        <v>286</v>
      </c>
      <c r="M19" s="267">
        <f>SUM(M20:M21)</f>
        <v>296</v>
      </c>
      <c r="N19" s="267">
        <f>SUM(N20:N21)</f>
        <v>324</v>
      </c>
      <c r="O19" s="267">
        <f>SUM(O20:O21)</f>
        <v>277</v>
      </c>
      <c r="P19" s="267">
        <f>SUM(P20:P21)</f>
        <v>193</v>
      </c>
      <c r="Q19" s="267">
        <f>SUM(Q20:Q21)</f>
        <v>88</v>
      </c>
      <c r="R19" s="267">
        <f>SUM(R20:R21)</f>
        <v>73</v>
      </c>
      <c r="S19" s="267">
        <f>SUM(S20:S21)</f>
        <v>105</v>
      </c>
      <c r="T19" s="267">
        <f>SUM(T20:T21)</f>
        <v>91</v>
      </c>
      <c r="U19" s="267">
        <f>SUM(U20:U21)</f>
        <v>67</v>
      </c>
      <c r="V19" s="267">
        <f>SUM(V20:V21)</f>
        <v>43</v>
      </c>
      <c r="W19" s="267">
        <f>SUM(W20:W21)</f>
        <v>15</v>
      </c>
      <c r="X19" s="267">
        <f>SUM(X20:X21)</f>
        <v>4</v>
      </c>
      <c r="Y19" s="268">
        <f>SUM(Y20:Y21)</f>
        <v>0</v>
      </c>
      <c r="Z19" s="268">
        <f>SUM(Z20:Z21)</f>
        <v>0</v>
      </c>
    </row>
    <row r="20" spans="1:26" s="238" customFormat="1" ht="19.5" customHeight="1">
      <c r="A20" s="264"/>
      <c r="B20" s="37"/>
      <c r="C20" s="265" t="s">
        <v>97</v>
      </c>
      <c r="D20" s="266" t="s">
        <v>118</v>
      </c>
      <c r="E20" s="267">
        <f aca="true" t="shared" si="3" ref="E20:E21">SUM(F20:Z20)</f>
        <v>1786</v>
      </c>
      <c r="F20" s="267">
        <v>136</v>
      </c>
      <c r="G20" s="267">
        <v>127</v>
      </c>
      <c r="H20" s="267">
        <v>109</v>
      </c>
      <c r="I20" s="267">
        <v>126</v>
      </c>
      <c r="J20" s="267">
        <v>159</v>
      </c>
      <c r="K20" s="267">
        <v>133</v>
      </c>
      <c r="L20" s="267">
        <v>161</v>
      </c>
      <c r="M20" s="267">
        <v>161</v>
      </c>
      <c r="N20" s="267">
        <v>187</v>
      </c>
      <c r="O20" s="267">
        <v>160</v>
      </c>
      <c r="P20" s="267">
        <v>108</v>
      </c>
      <c r="Q20" s="267">
        <v>50</v>
      </c>
      <c r="R20" s="267">
        <v>37</v>
      </c>
      <c r="S20" s="267">
        <v>51</v>
      </c>
      <c r="T20" s="267">
        <v>28</v>
      </c>
      <c r="U20" s="267">
        <v>31</v>
      </c>
      <c r="V20" s="267">
        <v>15</v>
      </c>
      <c r="W20" s="267">
        <v>6</v>
      </c>
      <c r="X20" s="270">
        <v>1</v>
      </c>
      <c r="Y20" s="268">
        <v>0</v>
      </c>
      <c r="Z20" s="268">
        <v>0</v>
      </c>
    </row>
    <row r="21" spans="1:26" s="238" customFormat="1" ht="19.5" customHeight="1">
      <c r="A21" s="264"/>
      <c r="B21" s="37"/>
      <c r="C21" s="265" t="s">
        <v>98</v>
      </c>
      <c r="D21" s="266" t="s">
        <v>119</v>
      </c>
      <c r="E21" s="267">
        <f t="shared" si="3"/>
        <v>1587</v>
      </c>
      <c r="F21" s="267">
        <v>118</v>
      </c>
      <c r="G21" s="267">
        <v>109</v>
      </c>
      <c r="H21" s="267">
        <v>96</v>
      </c>
      <c r="I21" s="267">
        <v>119</v>
      </c>
      <c r="J21" s="267">
        <v>149</v>
      </c>
      <c r="K21" s="267">
        <v>130</v>
      </c>
      <c r="L21" s="267">
        <v>125</v>
      </c>
      <c r="M21" s="267">
        <v>135</v>
      </c>
      <c r="N21" s="267">
        <v>137</v>
      </c>
      <c r="O21" s="267">
        <v>117</v>
      </c>
      <c r="P21" s="267">
        <v>85</v>
      </c>
      <c r="Q21" s="267">
        <v>38</v>
      </c>
      <c r="R21" s="267">
        <v>36</v>
      </c>
      <c r="S21" s="267">
        <v>54</v>
      </c>
      <c r="T21" s="267">
        <v>63</v>
      </c>
      <c r="U21" s="267">
        <v>36</v>
      </c>
      <c r="V21" s="267">
        <v>28</v>
      </c>
      <c r="W21" s="267">
        <v>9</v>
      </c>
      <c r="X21" s="267">
        <v>3</v>
      </c>
      <c r="Y21" s="268">
        <v>0</v>
      </c>
      <c r="Z21" s="268">
        <v>0</v>
      </c>
    </row>
    <row r="22" spans="1:26" s="238" customFormat="1" ht="8.25" customHeight="1">
      <c r="A22" s="269"/>
      <c r="B22" s="37"/>
      <c r="C22" s="265"/>
      <c r="D22" s="266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8"/>
      <c r="Z22" s="268"/>
    </row>
    <row r="23" spans="1:26" s="238" customFormat="1" ht="15.75" customHeight="1">
      <c r="A23" s="264" t="s">
        <v>36</v>
      </c>
      <c r="B23" s="37">
        <v>2005</v>
      </c>
      <c r="C23" s="265" t="s">
        <v>86</v>
      </c>
      <c r="D23" s="266" t="s">
        <v>102</v>
      </c>
      <c r="E23" s="267">
        <f>SUM(E24:E25)</f>
        <v>3428</v>
      </c>
      <c r="F23" s="267">
        <f>SUM(F24:F25)</f>
        <v>252</v>
      </c>
      <c r="G23" s="267">
        <f>SUM(G24:G25)</f>
        <v>228</v>
      </c>
      <c r="H23" s="267">
        <f>SUM(H24:H25)</f>
        <v>215</v>
      </c>
      <c r="I23" s="267">
        <f>SUM(I24:I25)</f>
        <v>241</v>
      </c>
      <c r="J23" s="267">
        <f>SUM(J24:J25)</f>
        <v>307</v>
      </c>
      <c r="K23" s="267">
        <f>SUM(K24:K25)</f>
        <v>281</v>
      </c>
      <c r="L23" s="267">
        <f>SUM(L24:L25)</f>
        <v>272</v>
      </c>
      <c r="M23" s="267">
        <f>SUM(M24:M25)</f>
        <v>295</v>
      </c>
      <c r="N23" s="267">
        <f>SUM(N24:N25)</f>
        <v>325</v>
      </c>
      <c r="O23" s="267">
        <f>SUM(O24:O25)</f>
        <v>299</v>
      </c>
      <c r="P23" s="267">
        <f>SUM(P24:P25)</f>
        <v>210</v>
      </c>
      <c r="Q23" s="267">
        <f>SUM(Q24:Q25)</f>
        <v>96</v>
      </c>
      <c r="R23" s="267">
        <f>SUM(R24:R25)</f>
        <v>68</v>
      </c>
      <c r="S23" s="267">
        <f>SUM(S24:S25)</f>
        <v>101</v>
      </c>
      <c r="T23" s="267">
        <f>SUM(T24:T25)</f>
        <v>91</v>
      </c>
      <c r="U23" s="267">
        <f>SUM(U24:U25)</f>
        <v>70</v>
      </c>
      <c r="V23" s="267">
        <f>SUM(V24:V25)</f>
        <v>49</v>
      </c>
      <c r="W23" s="267">
        <f>SUM(W24:W25)</f>
        <v>18</v>
      </c>
      <c r="X23" s="267">
        <f>SUM(X24:X25)</f>
        <v>7</v>
      </c>
      <c r="Y23" s="270">
        <f>SUM(Y24:Y25)</f>
        <v>3</v>
      </c>
      <c r="Z23" s="268">
        <f>SUM(Z24:Z25)</f>
        <v>0</v>
      </c>
    </row>
    <row r="24" spans="1:26" s="238" customFormat="1" ht="15.75" customHeight="1">
      <c r="A24" s="264"/>
      <c r="B24" s="37"/>
      <c r="C24" s="265" t="s">
        <v>97</v>
      </c>
      <c r="D24" s="266" t="s">
        <v>118</v>
      </c>
      <c r="E24" s="267">
        <f aca="true" t="shared" si="4" ref="E24:E25">SUM(F24:Z24)</f>
        <v>1798</v>
      </c>
      <c r="F24" s="267">
        <v>129</v>
      </c>
      <c r="G24" s="267">
        <v>124</v>
      </c>
      <c r="H24" s="267">
        <v>110</v>
      </c>
      <c r="I24" s="267">
        <v>123</v>
      </c>
      <c r="J24" s="267">
        <v>159</v>
      </c>
      <c r="K24" s="267">
        <v>140</v>
      </c>
      <c r="L24" s="267">
        <v>151</v>
      </c>
      <c r="M24" s="267">
        <v>159</v>
      </c>
      <c r="N24" s="267">
        <v>193</v>
      </c>
      <c r="O24" s="267">
        <v>161</v>
      </c>
      <c r="P24" s="267">
        <v>121</v>
      </c>
      <c r="Q24" s="267">
        <v>50</v>
      </c>
      <c r="R24" s="267">
        <v>35</v>
      </c>
      <c r="S24" s="267">
        <v>51</v>
      </c>
      <c r="T24" s="267">
        <v>30</v>
      </c>
      <c r="U24" s="267">
        <v>29</v>
      </c>
      <c r="V24" s="267">
        <v>19</v>
      </c>
      <c r="W24" s="267">
        <v>8</v>
      </c>
      <c r="X24" s="270">
        <f>SUM('2-3-1'!X28,'2-3-1'!X32,'2-3-1'!X36,'2-3-1'!X40,'2-3-1'!X44)</f>
        <v>4</v>
      </c>
      <c r="Y24" s="268">
        <f>SUM('2-3-1'!Y28,'2-3-1'!Y32,'2-3-1'!Y36,'2-3-1'!Y40,'2-3-1'!Y44)</f>
        <v>2</v>
      </c>
      <c r="Z24" s="268">
        <f>SUM('2-3-1'!Z28,'2-3-1'!Z32,'2-3-1'!Z36,'2-3-1'!Z40,'2-3-1'!Z44)</f>
        <v>0</v>
      </c>
    </row>
    <row r="25" spans="1:26" s="238" customFormat="1" ht="16.5" customHeight="1">
      <c r="A25" s="264"/>
      <c r="B25" s="37"/>
      <c r="C25" s="265" t="s">
        <v>98</v>
      </c>
      <c r="D25" s="266" t="s">
        <v>119</v>
      </c>
      <c r="E25" s="267">
        <f t="shared" si="4"/>
        <v>1630</v>
      </c>
      <c r="F25" s="267">
        <v>123</v>
      </c>
      <c r="G25" s="267">
        <v>104</v>
      </c>
      <c r="H25" s="267">
        <v>105</v>
      </c>
      <c r="I25" s="267">
        <v>118</v>
      </c>
      <c r="J25" s="267">
        <v>148</v>
      </c>
      <c r="K25" s="267">
        <v>141</v>
      </c>
      <c r="L25" s="267">
        <v>121</v>
      </c>
      <c r="M25" s="267">
        <v>136</v>
      </c>
      <c r="N25" s="267">
        <v>132</v>
      </c>
      <c r="O25" s="267">
        <v>138</v>
      </c>
      <c r="P25" s="267">
        <v>89</v>
      </c>
      <c r="Q25" s="267">
        <v>46</v>
      </c>
      <c r="R25" s="267">
        <v>33</v>
      </c>
      <c r="S25" s="267">
        <v>50</v>
      </c>
      <c r="T25" s="267">
        <v>61</v>
      </c>
      <c r="U25" s="267">
        <v>41</v>
      </c>
      <c r="V25" s="267">
        <v>30</v>
      </c>
      <c r="W25" s="267">
        <v>10</v>
      </c>
      <c r="X25" s="267">
        <v>3</v>
      </c>
      <c r="Y25" s="270">
        <f>SUM('2-3-1'!Y29,'2-3-1'!Y33,'2-3-1'!Y37,'2-3-1'!Y41,'2-3-1'!Y45)</f>
        <v>1</v>
      </c>
      <c r="Z25" s="268">
        <f>SUM('2-3-1'!Z29,'2-3-1'!Z33,'2-3-1'!Z37,'2-3-1'!Z41,'2-3-1'!Z45)</f>
        <v>0</v>
      </c>
    </row>
    <row r="26" spans="1:26" s="238" customFormat="1" ht="7.5" customHeight="1">
      <c r="A26" s="269"/>
      <c r="B26" s="37"/>
      <c r="C26" s="265"/>
      <c r="D26" s="266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70"/>
      <c r="Z26" s="268"/>
    </row>
    <row r="27" spans="1:26" s="238" customFormat="1" ht="15" customHeight="1">
      <c r="A27" s="264" t="s">
        <v>37</v>
      </c>
      <c r="B27" s="37">
        <v>2006</v>
      </c>
      <c r="C27" s="265" t="s">
        <v>86</v>
      </c>
      <c r="D27" s="266" t="s">
        <v>102</v>
      </c>
      <c r="E27" s="267">
        <f>SUM(E28:E29)</f>
        <v>3351</v>
      </c>
      <c r="F27" s="267">
        <f>SUM(F28:F29)</f>
        <v>235</v>
      </c>
      <c r="G27" s="267">
        <f>SUM(G28:G29)</f>
        <v>216</v>
      </c>
      <c r="H27" s="267">
        <f>SUM(H28:H29)</f>
        <v>200</v>
      </c>
      <c r="I27" s="267">
        <f>SUM(I28:I29)</f>
        <v>243</v>
      </c>
      <c r="J27" s="267">
        <f>SUM(J28:J29)</f>
        <v>288</v>
      </c>
      <c r="K27" s="267">
        <f>SUM(K28:K29)</f>
        <v>280</v>
      </c>
      <c r="L27" s="267">
        <f>SUM(L28:L29)</f>
        <v>259</v>
      </c>
      <c r="M27" s="267">
        <f>SUM(M28:M29)</f>
        <v>281</v>
      </c>
      <c r="N27" s="267">
        <f>SUM(N28:N29)</f>
        <v>322</v>
      </c>
      <c r="O27" s="267">
        <f>SUM(O28:O29)</f>
        <v>297</v>
      </c>
      <c r="P27" s="267">
        <f>SUM(P28:P29)</f>
        <v>205</v>
      </c>
      <c r="Q27" s="267">
        <f>SUM(Q28:Q29)</f>
        <v>127</v>
      </c>
      <c r="R27" s="267">
        <f>SUM(R28:R29)</f>
        <v>66</v>
      </c>
      <c r="S27" s="267">
        <f>SUM(S28:S29)</f>
        <v>87</v>
      </c>
      <c r="T27" s="267">
        <f>SUM(T28:T29)</f>
        <v>93</v>
      </c>
      <c r="U27" s="267">
        <f>SUM(U28:U29)</f>
        <v>84</v>
      </c>
      <c r="V27" s="267">
        <f>SUM(V28:V29)</f>
        <v>41</v>
      </c>
      <c r="W27" s="267">
        <f>SUM(W28:W29)</f>
        <v>21</v>
      </c>
      <c r="X27" s="267">
        <f>SUM(X28:X29)</f>
        <v>3</v>
      </c>
      <c r="Y27" s="270">
        <f>SUM(Y28:Y29)</f>
        <v>3</v>
      </c>
      <c r="Z27" s="268">
        <f>SUM(Z28:Z29)</f>
        <v>0</v>
      </c>
    </row>
    <row r="28" spans="1:26" s="238" customFormat="1" ht="13.5" customHeight="1">
      <c r="A28" s="264"/>
      <c r="B28" s="37"/>
      <c r="C28" s="265" t="s">
        <v>97</v>
      </c>
      <c r="D28" s="266" t="s">
        <v>118</v>
      </c>
      <c r="E28" s="267">
        <f aca="true" t="shared" si="5" ref="E28:E29">SUM(F28:Z28)</f>
        <v>1773</v>
      </c>
      <c r="F28" s="267">
        <v>122</v>
      </c>
      <c r="G28" s="267">
        <v>122</v>
      </c>
      <c r="H28" s="267">
        <v>108</v>
      </c>
      <c r="I28" s="267">
        <v>121</v>
      </c>
      <c r="J28" s="267">
        <v>153</v>
      </c>
      <c r="K28" s="267">
        <v>142</v>
      </c>
      <c r="L28" s="267">
        <v>149</v>
      </c>
      <c r="M28" s="267">
        <v>151</v>
      </c>
      <c r="N28" s="267">
        <v>189</v>
      </c>
      <c r="O28" s="267">
        <v>166</v>
      </c>
      <c r="P28" s="267">
        <v>112</v>
      </c>
      <c r="Q28" s="267">
        <v>66</v>
      </c>
      <c r="R28" s="267">
        <v>37</v>
      </c>
      <c r="S28" s="267">
        <v>39</v>
      </c>
      <c r="T28" s="267">
        <v>40</v>
      </c>
      <c r="U28" s="267">
        <v>30</v>
      </c>
      <c r="V28" s="267">
        <v>14</v>
      </c>
      <c r="W28" s="267">
        <v>8</v>
      </c>
      <c r="X28" s="267">
        <v>1</v>
      </c>
      <c r="Y28" s="270">
        <v>3</v>
      </c>
      <c r="Z28" s="268">
        <v>0</v>
      </c>
    </row>
    <row r="29" spans="1:26" s="238" customFormat="1" ht="16.5" customHeight="1">
      <c r="A29" s="264"/>
      <c r="B29" s="37"/>
      <c r="C29" s="265" t="s">
        <v>98</v>
      </c>
      <c r="D29" s="266" t="s">
        <v>119</v>
      </c>
      <c r="E29" s="267">
        <f t="shared" si="5"/>
        <v>1578</v>
      </c>
      <c r="F29" s="267">
        <v>113</v>
      </c>
      <c r="G29" s="267">
        <v>94</v>
      </c>
      <c r="H29" s="267">
        <v>92</v>
      </c>
      <c r="I29" s="267">
        <v>122</v>
      </c>
      <c r="J29" s="267">
        <v>135</v>
      </c>
      <c r="K29" s="267">
        <v>138</v>
      </c>
      <c r="L29" s="267">
        <v>110</v>
      </c>
      <c r="M29" s="267">
        <v>130</v>
      </c>
      <c r="N29" s="267">
        <v>133</v>
      </c>
      <c r="O29" s="267">
        <v>131</v>
      </c>
      <c r="P29" s="267">
        <v>93</v>
      </c>
      <c r="Q29" s="267">
        <v>61</v>
      </c>
      <c r="R29" s="267">
        <v>29</v>
      </c>
      <c r="S29" s="267">
        <v>48</v>
      </c>
      <c r="T29" s="267">
        <v>53</v>
      </c>
      <c r="U29" s="267">
        <v>54</v>
      </c>
      <c r="V29" s="267">
        <v>27</v>
      </c>
      <c r="W29" s="267">
        <v>13</v>
      </c>
      <c r="X29" s="267">
        <v>2</v>
      </c>
      <c r="Y29" s="268">
        <v>0</v>
      </c>
      <c r="Z29" s="268">
        <v>0</v>
      </c>
    </row>
    <row r="30" spans="1:26" s="238" customFormat="1" ht="9.75" customHeight="1">
      <c r="A30" s="269"/>
      <c r="B30" s="37"/>
      <c r="C30" s="265"/>
      <c r="D30" s="266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8"/>
      <c r="Z30" s="268"/>
    </row>
    <row r="31" spans="1:26" s="238" customFormat="1" ht="19.5" customHeight="1">
      <c r="A31" s="264" t="s">
        <v>38</v>
      </c>
      <c r="B31" s="37">
        <v>2007</v>
      </c>
      <c r="C31" s="265" t="s">
        <v>86</v>
      </c>
      <c r="D31" s="266" t="s">
        <v>102</v>
      </c>
      <c r="E31" s="267">
        <f>SUM(E32:E33)</f>
        <v>3327</v>
      </c>
      <c r="F31" s="267">
        <f>SUM(F32:F33)</f>
        <v>209</v>
      </c>
      <c r="G31" s="267">
        <f>SUM(G32:G33)</f>
        <v>219</v>
      </c>
      <c r="H31" s="267">
        <f>SUM(H32:H33)</f>
        <v>201</v>
      </c>
      <c r="I31" s="267">
        <f>SUM(I32:I33)</f>
        <v>251</v>
      </c>
      <c r="J31" s="267">
        <f>SUM(J32:J33)</f>
        <v>264</v>
      </c>
      <c r="K31" s="267">
        <f>SUM(K32:K33)</f>
        <v>285</v>
      </c>
      <c r="L31" s="267">
        <f>SUM(L32:L33)</f>
        <v>254</v>
      </c>
      <c r="M31" s="267">
        <f>SUM(M32:M33)</f>
        <v>258</v>
      </c>
      <c r="N31" s="267">
        <f>SUM(N32:N33)</f>
        <v>340</v>
      </c>
      <c r="O31" s="267">
        <f>SUM(O32:O33)</f>
        <v>291</v>
      </c>
      <c r="P31" s="267">
        <f>SUM(P32:P33)</f>
        <v>221</v>
      </c>
      <c r="Q31" s="267">
        <f>SUM(Q32:Q33)</f>
        <v>132</v>
      </c>
      <c r="R31" s="267">
        <f>SUM(R32:R33)</f>
        <v>76</v>
      </c>
      <c r="S31" s="267">
        <f>SUM(S32:S33)</f>
        <v>76</v>
      </c>
      <c r="T31" s="267">
        <f>SUM(T32:T33)</f>
        <v>103</v>
      </c>
      <c r="U31" s="267">
        <f>SUM(U32:U33)</f>
        <v>70</v>
      </c>
      <c r="V31" s="267">
        <f>SUM(V32:V33)</f>
        <v>42</v>
      </c>
      <c r="W31" s="267">
        <f>SUM(W32:W33)</f>
        <v>24</v>
      </c>
      <c r="X31" s="267">
        <f>SUM(X32:X33)</f>
        <v>6</v>
      </c>
      <c r="Y31" s="270">
        <f>SUM(Y32:Y33)</f>
        <v>5</v>
      </c>
      <c r="Z31" s="268">
        <f>SUM(Z32:Z33)</f>
        <v>0</v>
      </c>
    </row>
    <row r="32" spans="1:26" s="238" customFormat="1" ht="19.5" customHeight="1">
      <c r="A32" s="264"/>
      <c r="B32" s="37"/>
      <c r="C32" s="265" t="s">
        <v>97</v>
      </c>
      <c r="D32" s="266" t="s">
        <v>118</v>
      </c>
      <c r="E32" s="267">
        <f aca="true" t="shared" si="6" ref="E32:E33">SUM(F32:Z32)</f>
        <v>1768</v>
      </c>
      <c r="F32" s="267">
        <v>105</v>
      </c>
      <c r="G32" s="267">
        <v>126</v>
      </c>
      <c r="H32" s="267">
        <v>117</v>
      </c>
      <c r="I32" s="267">
        <v>123</v>
      </c>
      <c r="J32" s="267">
        <v>150</v>
      </c>
      <c r="K32" s="267">
        <v>141</v>
      </c>
      <c r="L32" s="267">
        <v>136</v>
      </c>
      <c r="M32" s="267">
        <v>140</v>
      </c>
      <c r="N32" s="267">
        <v>198</v>
      </c>
      <c r="O32" s="267">
        <v>163</v>
      </c>
      <c r="P32" s="267">
        <v>124</v>
      </c>
      <c r="Q32" s="267">
        <v>73</v>
      </c>
      <c r="R32" s="267">
        <v>37</v>
      </c>
      <c r="S32" s="267">
        <v>39</v>
      </c>
      <c r="T32" s="267">
        <v>42</v>
      </c>
      <c r="U32" s="267">
        <v>26</v>
      </c>
      <c r="V32" s="267">
        <v>15</v>
      </c>
      <c r="W32" s="267">
        <v>8</v>
      </c>
      <c r="X32" s="267">
        <v>2</v>
      </c>
      <c r="Y32" s="270">
        <f>SUM(,'2-3-1'!Y27,'2-3-1'!Y31,'2-3-1'!Y35,'2-3-1'!Y39,'2-3-1'!Y43)</f>
        <v>3</v>
      </c>
      <c r="Z32" s="268">
        <f>SUM(,'2-3-1'!Z27,'2-3-1'!Z31,'2-3-1'!Z35,'2-3-1'!Z39,'2-3-1'!Z43)</f>
        <v>0</v>
      </c>
    </row>
    <row r="33" spans="1:26" s="238" customFormat="1" ht="19.5" customHeight="1">
      <c r="A33" s="264"/>
      <c r="B33" s="37"/>
      <c r="C33" s="265" t="s">
        <v>98</v>
      </c>
      <c r="D33" s="266" t="s">
        <v>119</v>
      </c>
      <c r="E33" s="267">
        <f t="shared" si="6"/>
        <v>1559</v>
      </c>
      <c r="F33" s="267">
        <v>104</v>
      </c>
      <c r="G33" s="267">
        <v>93</v>
      </c>
      <c r="H33" s="267">
        <v>84</v>
      </c>
      <c r="I33" s="267">
        <v>128</v>
      </c>
      <c r="J33" s="267">
        <v>114</v>
      </c>
      <c r="K33" s="267">
        <v>144</v>
      </c>
      <c r="L33" s="267">
        <v>118</v>
      </c>
      <c r="M33" s="267">
        <v>118</v>
      </c>
      <c r="N33" s="267">
        <v>142</v>
      </c>
      <c r="O33" s="267">
        <v>128</v>
      </c>
      <c r="P33" s="267">
        <v>97</v>
      </c>
      <c r="Q33" s="267">
        <v>59</v>
      </c>
      <c r="R33" s="267">
        <v>39</v>
      </c>
      <c r="S33" s="267">
        <v>37</v>
      </c>
      <c r="T33" s="267">
        <v>61</v>
      </c>
      <c r="U33" s="267">
        <v>44</v>
      </c>
      <c r="V33" s="267">
        <v>27</v>
      </c>
      <c r="W33" s="267">
        <v>16</v>
      </c>
      <c r="X33" s="267">
        <v>4</v>
      </c>
      <c r="Y33" s="268">
        <f>SUM('2-3-1'!Y28,'2-3-1'!Y32,'2-3-1'!Y36,'2-3-1'!Y40,'2-3-1'!Y44)</f>
        <v>2</v>
      </c>
      <c r="Z33" s="268">
        <f>SUM('2-3-1'!Z28,'2-3-1'!Z32,'2-3-1'!Z36,'2-3-1'!Z40,'2-3-1'!Z44)</f>
        <v>0</v>
      </c>
    </row>
    <row r="34" spans="2:26" s="238" customFormat="1" ht="9" customHeight="1">
      <c r="B34" s="271"/>
      <c r="C34" s="269"/>
      <c r="D34" s="251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3"/>
      <c r="Q34" s="272"/>
      <c r="R34" s="272"/>
      <c r="S34" s="272"/>
      <c r="T34" s="272"/>
      <c r="U34" s="272"/>
      <c r="V34" s="272"/>
      <c r="W34" s="272"/>
      <c r="X34" s="272"/>
      <c r="Y34" s="272"/>
      <c r="Z34" s="272"/>
    </row>
    <row r="35" spans="1:26" s="68" customFormat="1" ht="15" customHeight="1">
      <c r="A35" s="264" t="s">
        <v>39</v>
      </c>
      <c r="B35" s="37">
        <v>2008</v>
      </c>
      <c r="C35" s="265" t="s">
        <v>86</v>
      </c>
      <c r="D35" s="266" t="s">
        <v>102</v>
      </c>
      <c r="E35" s="267">
        <f>SUM(E36:E37)</f>
        <v>3325</v>
      </c>
      <c r="F35" s="267">
        <f>SUM(F36:F37)</f>
        <v>206</v>
      </c>
      <c r="G35" s="267">
        <f>SUM(G36:G37)</f>
        <v>212</v>
      </c>
      <c r="H35" s="267">
        <f>SUM(H36:H37)</f>
        <v>205</v>
      </c>
      <c r="I35" s="267">
        <f>SUM(I36:I37)</f>
        <v>249</v>
      </c>
      <c r="J35" s="267">
        <f>SUM(J36:J37)</f>
        <v>243</v>
      </c>
      <c r="K35" s="267">
        <f>SUM(K36:K37)</f>
        <v>304</v>
      </c>
      <c r="L35" s="267">
        <f>SUM(L36:L37)</f>
        <v>231</v>
      </c>
      <c r="M35" s="267">
        <f>SUM(M36:M37)</f>
        <v>267</v>
      </c>
      <c r="N35" s="267">
        <f>SUM(N36:N37)</f>
        <v>325</v>
      </c>
      <c r="O35" s="267">
        <f>SUM(O36:O37)</f>
        <v>296</v>
      </c>
      <c r="P35" s="267">
        <f>SUM(P36:P37)</f>
        <v>247</v>
      </c>
      <c r="Q35" s="267">
        <f>SUM(Q36:Q37)</f>
        <v>157</v>
      </c>
      <c r="R35" s="267">
        <f>SUM(R36:R37)</f>
        <v>71</v>
      </c>
      <c r="S35" s="267">
        <f>SUM(S36:S37)</f>
        <v>68</v>
      </c>
      <c r="T35" s="267">
        <f>SUM(T36:T37)</f>
        <v>100</v>
      </c>
      <c r="U35" s="267">
        <f>SUM(U36:U37)</f>
        <v>69</v>
      </c>
      <c r="V35" s="267">
        <f>SUM(V36:V37)</f>
        <v>46</v>
      </c>
      <c r="W35" s="267">
        <f>SUM(W36:W37)</f>
        <v>28</v>
      </c>
      <c r="X35" s="267">
        <f>SUM(X36:X37)</f>
        <v>0</v>
      </c>
      <c r="Y35" s="270">
        <f>SUM(Y36:Y37)</f>
        <v>1</v>
      </c>
      <c r="Z35" s="268">
        <f>SUM(Z36:Z37)</f>
        <v>0</v>
      </c>
    </row>
    <row r="36" spans="1:26" s="68" customFormat="1" ht="15" customHeight="1">
      <c r="A36" s="264"/>
      <c r="B36" s="37"/>
      <c r="C36" s="265" t="s">
        <v>97</v>
      </c>
      <c r="D36" s="266" t="s">
        <v>118</v>
      </c>
      <c r="E36" s="267">
        <f aca="true" t="shared" si="7" ref="E36:E37">SUM(F36:Z36)</f>
        <v>1752</v>
      </c>
      <c r="F36" s="267">
        <v>109</v>
      </c>
      <c r="G36" s="267">
        <v>110</v>
      </c>
      <c r="H36" s="267">
        <v>120</v>
      </c>
      <c r="I36" s="267">
        <v>126</v>
      </c>
      <c r="J36" s="267">
        <v>126</v>
      </c>
      <c r="K36" s="267">
        <v>155</v>
      </c>
      <c r="L36" s="267">
        <v>111</v>
      </c>
      <c r="M36" s="267">
        <v>158</v>
      </c>
      <c r="N36" s="267">
        <v>179</v>
      </c>
      <c r="O36" s="267">
        <v>172</v>
      </c>
      <c r="P36" s="267">
        <v>137</v>
      </c>
      <c r="Q36" s="267">
        <v>85</v>
      </c>
      <c r="R36" s="267">
        <v>38</v>
      </c>
      <c r="S36" s="267">
        <v>34</v>
      </c>
      <c r="T36" s="267">
        <v>44</v>
      </c>
      <c r="U36" s="267">
        <v>22</v>
      </c>
      <c r="V36" s="267">
        <v>17</v>
      </c>
      <c r="W36" s="267">
        <v>9</v>
      </c>
      <c r="X36" s="268">
        <v>0</v>
      </c>
      <c r="Y36" s="268">
        <f>SUM(,Y63,Y67,Y71,Y75,Y79)</f>
        <v>0</v>
      </c>
      <c r="Z36" s="268">
        <f>SUM(,Z63,Z67,Z71,Z75,Z79)</f>
        <v>0</v>
      </c>
    </row>
    <row r="37" spans="1:26" s="68" customFormat="1" ht="15" customHeight="1">
      <c r="A37" s="264"/>
      <c r="B37" s="37"/>
      <c r="C37" s="265" t="s">
        <v>98</v>
      </c>
      <c r="D37" s="266" t="s">
        <v>119</v>
      </c>
      <c r="E37" s="267">
        <f t="shared" si="7"/>
        <v>1573</v>
      </c>
      <c r="F37" s="267">
        <v>97</v>
      </c>
      <c r="G37" s="267">
        <v>102</v>
      </c>
      <c r="H37" s="267">
        <v>85</v>
      </c>
      <c r="I37" s="267">
        <v>123</v>
      </c>
      <c r="J37" s="267">
        <v>117</v>
      </c>
      <c r="K37" s="267">
        <v>149</v>
      </c>
      <c r="L37" s="267">
        <v>120</v>
      </c>
      <c r="M37" s="267">
        <v>109</v>
      </c>
      <c r="N37" s="267">
        <v>146</v>
      </c>
      <c r="O37" s="267">
        <v>124</v>
      </c>
      <c r="P37" s="267">
        <v>110</v>
      </c>
      <c r="Q37" s="267">
        <v>72</v>
      </c>
      <c r="R37" s="267">
        <v>33</v>
      </c>
      <c r="S37" s="267">
        <v>34</v>
      </c>
      <c r="T37" s="267">
        <v>56</v>
      </c>
      <c r="U37" s="267">
        <v>47</v>
      </c>
      <c r="V37" s="267">
        <v>29</v>
      </c>
      <c r="W37" s="267">
        <v>19</v>
      </c>
      <c r="X37" s="267">
        <f>SUM(X64,X68,X72,X76,X80)</f>
        <v>0</v>
      </c>
      <c r="Y37" s="270">
        <v>1</v>
      </c>
      <c r="Z37" s="268">
        <f>SUM(Z64,Z68,Z72,Z76,Z80)</f>
        <v>0</v>
      </c>
    </row>
    <row r="38" spans="1:26" ht="7.5" customHeight="1">
      <c r="A38" s="238"/>
      <c r="B38" s="274"/>
      <c r="C38" s="239"/>
      <c r="D38" s="251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240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s="238" customFormat="1" ht="19.5" customHeight="1">
      <c r="A39" s="264" t="s">
        <v>40</v>
      </c>
      <c r="B39" s="37">
        <v>2009</v>
      </c>
      <c r="C39" s="265" t="s">
        <v>86</v>
      </c>
      <c r="D39" s="266" t="s">
        <v>102</v>
      </c>
      <c r="E39" s="267">
        <f>SUM(E40:E41)</f>
        <v>3526</v>
      </c>
      <c r="F39" s="267">
        <f>SUM(F40:F41)</f>
        <v>205</v>
      </c>
      <c r="G39" s="267">
        <f>SUM(G40:G41)</f>
        <v>216</v>
      </c>
      <c r="H39" s="267">
        <f>SUM(H40:H41)</f>
        <v>234</v>
      </c>
      <c r="I39" s="267">
        <f>SUM(I40:I41)</f>
        <v>246</v>
      </c>
      <c r="J39" s="267">
        <f>SUM(J40:J41)</f>
        <v>263</v>
      </c>
      <c r="K39" s="267">
        <f>SUM(K40:K41)</f>
        <v>316</v>
      </c>
      <c r="L39" s="267">
        <f>SUM(L40:L41)</f>
        <v>266</v>
      </c>
      <c r="M39" s="267">
        <f>SUM(M40:M41)</f>
        <v>289</v>
      </c>
      <c r="N39" s="267">
        <f>SUM(N40:N41)</f>
        <v>308</v>
      </c>
      <c r="O39" s="267">
        <f>SUM(O40:O41)</f>
        <v>328</v>
      </c>
      <c r="P39" s="267">
        <f>SUM(P40:P41)</f>
        <v>272</v>
      </c>
      <c r="Q39" s="267">
        <f>SUM(Q40:Q41)</f>
        <v>182</v>
      </c>
      <c r="R39" s="267">
        <f>SUM(R40:R41)</f>
        <v>84</v>
      </c>
      <c r="S39" s="267">
        <f>SUM(S40:S41)</f>
        <v>60</v>
      </c>
      <c r="T39" s="267">
        <f>SUM(T40:T41)</f>
        <v>92</v>
      </c>
      <c r="U39" s="267">
        <f>SUM(U40:U41)</f>
        <v>81</v>
      </c>
      <c r="V39" s="267">
        <f>SUM(V40:V41)</f>
        <v>50</v>
      </c>
      <c r="W39" s="267">
        <f>SUM(W40:W41)</f>
        <v>29</v>
      </c>
      <c r="X39" s="267">
        <f>SUM(X40:X41)</f>
        <v>4</v>
      </c>
      <c r="Y39" s="270">
        <f>SUM(Y40:Y41)</f>
        <v>1</v>
      </c>
      <c r="Z39" s="268">
        <f>SUM(Z40:Z41)</f>
        <v>0</v>
      </c>
    </row>
    <row r="40" spans="1:26" s="238" customFormat="1" ht="19.5" customHeight="1">
      <c r="A40" s="264"/>
      <c r="B40" s="37"/>
      <c r="C40" s="265" t="s">
        <v>97</v>
      </c>
      <c r="D40" s="266" t="s">
        <v>118</v>
      </c>
      <c r="E40" s="267">
        <f aca="true" t="shared" si="8" ref="E40:E41">SUM(F40:Z40)</f>
        <v>1839</v>
      </c>
      <c r="F40" s="267">
        <v>109</v>
      </c>
      <c r="G40" s="267">
        <v>112</v>
      </c>
      <c r="H40" s="267">
        <v>126</v>
      </c>
      <c r="I40" s="267">
        <v>126</v>
      </c>
      <c r="J40" s="267">
        <v>134</v>
      </c>
      <c r="K40" s="267">
        <v>160</v>
      </c>
      <c r="L40" s="267">
        <v>132</v>
      </c>
      <c r="M40" s="267">
        <v>163</v>
      </c>
      <c r="N40" s="267">
        <v>164</v>
      </c>
      <c r="O40" s="267">
        <v>186</v>
      </c>
      <c r="P40" s="267">
        <v>152</v>
      </c>
      <c r="Q40" s="267">
        <v>100</v>
      </c>
      <c r="R40" s="267">
        <v>47</v>
      </c>
      <c r="S40" s="267">
        <v>28</v>
      </c>
      <c r="T40" s="267">
        <v>45</v>
      </c>
      <c r="U40" s="267">
        <v>25</v>
      </c>
      <c r="V40" s="267">
        <v>20</v>
      </c>
      <c r="W40" s="267">
        <v>10</v>
      </c>
      <c r="X40" s="268">
        <f>SUM(,X72,X76,X80,X86,X90)</f>
        <v>0</v>
      </c>
      <c r="Y40" s="268">
        <f>SUM(,Y72,Y76,Y80,Y86,Y90)</f>
        <v>0</v>
      </c>
      <c r="Z40" s="268">
        <f>SUM(,Z72,Z76,Z80,Z86,Z90)</f>
        <v>0</v>
      </c>
    </row>
    <row r="41" spans="1:26" s="238" customFormat="1" ht="19.5" customHeight="1">
      <c r="A41" s="264"/>
      <c r="B41" s="37"/>
      <c r="C41" s="265" t="s">
        <v>98</v>
      </c>
      <c r="D41" s="266" t="s">
        <v>119</v>
      </c>
      <c r="E41" s="267">
        <f t="shared" si="8"/>
        <v>1687</v>
      </c>
      <c r="F41" s="267">
        <v>96</v>
      </c>
      <c r="G41" s="267">
        <v>104</v>
      </c>
      <c r="H41" s="267">
        <v>108</v>
      </c>
      <c r="I41" s="267">
        <v>120</v>
      </c>
      <c r="J41" s="267">
        <v>129</v>
      </c>
      <c r="K41" s="267">
        <v>156</v>
      </c>
      <c r="L41" s="267">
        <v>134</v>
      </c>
      <c r="M41" s="267">
        <v>126</v>
      </c>
      <c r="N41" s="267">
        <v>144</v>
      </c>
      <c r="O41" s="267">
        <v>142</v>
      </c>
      <c r="P41" s="267">
        <v>120</v>
      </c>
      <c r="Q41" s="267">
        <v>82</v>
      </c>
      <c r="R41" s="267">
        <v>37</v>
      </c>
      <c r="S41" s="267">
        <v>32</v>
      </c>
      <c r="T41" s="267">
        <v>47</v>
      </c>
      <c r="U41" s="267">
        <v>56</v>
      </c>
      <c r="V41" s="267">
        <v>30</v>
      </c>
      <c r="W41" s="267">
        <v>19</v>
      </c>
      <c r="X41" s="267">
        <v>4</v>
      </c>
      <c r="Y41" s="270">
        <v>1</v>
      </c>
      <c r="Z41" s="268">
        <f>SUM(Z73,Z77,Z81,Z87,Z91)</f>
        <v>0</v>
      </c>
    </row>
    <row r="42" spans="1:26" s="238" customFormat="1" ht="7.5" customHeight="1">
      <c r="A42" s="269"/>
      <c r="B42" s="37"/>
      <c r="C42" s="265"/>
      <c r="D42" s="266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70"/>
      <c r="Z42" s="268"/>
    </row>
    <row r="43" spans="1:26" s="238" customFormat="1" ht="19.5" customHeight="1">
      <c r="A43" s="264" t="s">
        <v>41</v>
      </c>
      <c r="B43" s="37">
        <v>2010</v>
      </c>
      <c r="C43" s="265" t="s">
        <v>86</v>
      </c>
      <c r="D43" s="266" t="s">
        <v>102</v>
      </c>
      <c r="E43" s="267">
        <f>SUM(E44:E45)</f>
        <v>3560</v>
      </c>
      <c r="F43" s="267">
        <f>SUM(F44:F45)</f>
        <v>199</v>
      </c>
      <c r="G43" s="267">
        <f>SUM(G44:G45)</f>
        <v>209</v>
      </c>
      <c r="H43" s="267">
        <f>SUM(H44:H45)</f>
        <v>221</v>
      </c>
      <c r="I43" s="267">
        <f>SUM(I44:I45)</f>
        <v>250</v>
      </c>
      <c r="J43" s="267">
        <f>SUM(J44:J45)</f>
        <v>282</v>
      </c>
      <c r="K43" s="267">
        <f>SUM(K44:K45)</f>
        <v>300</v>
      </c>
      <c r="L43" s="267">
        <f>SUM(L44:L45)</f>
        <v>279</v>
      </c>
      <c r="M43" s="267">
        <f>SUM(M44:M45)</f>
        <v>280</v>
      </c>
      <c r="N43" s="267">
        <f>SUM(N44:N45)</f>
        <v>317</v>
      </c>
      <c r="O43" s="267">
        <f>SUM(O44:O45)</f>
        <v>328</v>
      </c>
      <c r="P43" s="267">
        <f>SUM(P44:P45)</f>
        <v>301</v>
      </c>
      <c r="Q43" s="267">
        <f>SUM(Q44:Q45)</f>
        <v>192</v>
      </c>
      <c r="R43" s="267">
        <f>SUM(R44:R45)</f>
        <v>92</v>
      </c>
      <c r="S43" s="267">
        <f>SUM(S44:S45)</f>
        <v>59</v>
      </c>
      <c r="T43" s="267">
        <f>SUM(T44:T45)</f>
        <v>85</v>
      </c>
      <c r="U43" s="267">
        <f>SUM(U44:U45)</f>
        <v>76</v>
      </c>
      <c r="V43" s="267">
        <f>SUM(V44:V45)</f>
        <v>54</v>
      </c>
      <c r="W43" s="267">
        <f>SUM(W44:W45)</f>
        <v>28</v>
      </c>
      <c r="X43" s="267">
        <f>SUM(X44:X45)</f>
        <v>6</v>
      </c>
      <c r="Y43" s="270">
        <f>SUM(Y44:Y45)</f>
        <v>2</v>
      </c>
      <c r="Z43" s="268">
        <f>SUM(Z44:Z45)</f>
        <v>0</v>
      </c>
    </row>
    <row r="44" spans="1:26" s="278" customFormat="1" ht="19.5" customHeight="1">
      <c r="A44" s="264"/>
      <c r="B44" s="37"/>
      <c r="C44" s="275" t="s">
        <v>97</v>
      </c>
      <c r="D44" s="276" t="s">
        <v>118</v>
      </c>
      <c r="E44" s="277">
        <f aca="true" t="shared" si="9" ref="E44:E45">SUM(F44:Z44)</f>
        <v>1850</v>
      </c>
      <c r="F44" s="277">
        <v>101</v>
      </c>
      <c r="G44" s="277">
        <v>111</v>
      </c>
      <c r="H44" s="277">
        <v>120</v>
      </c>
      <c r="I44" s="277">
        <v>120</v>
      </c>
      <c r="J44" s="277">
        <v>144</v>
      </c>
      <c r="K44" s="277">
        <v>164</v>
      </c>
      <c r="L44" s="277">
        <v>134</v>
      </c>
      <c r="M44" s="277">
        <v>158</v>
      </c>
      <c r="N44" s="277">
        <v>167</v>
      </c>
      <c r="O44" s="277">
        <v>193</v>
      </c>
      <c r="P44" s="277">
        <v>156</v>
      </c>
      <c r="Q44" s="277">
        <v>108</v>
      </c>
      <c r="R44" s="277">
        <v>50</v>
      </c>
      <c r="S44" s="277">
        <v>28</v>
      </c>
      <c r="T44" s="277">
        <v>40</v>
      </c>
      <c r="U44" s="277">
        <v>26</v>
      </c>
      <c r="V44" s="277">
        <v>20</v>
      </c>
      <c r="W44" s="277">
        <v>8</v>
      </c>
      <c r="X44" s="277">
        <v>2</v>
      </c>
      <c r="Y44" s="268">
        <v>0</v>
      </c>
      <c r="Z44" s="268">
        <v>0</v>
      </c>
    </row>
    <row r="45" spans="1:26" s="238" customFormat="1" ht="19.5" customHeight="1">
      <c r="A45" s="264"/>
      <c r="B45" s="37"/>
      <c r="C45" s="265" t="s">
        <v>98</v>
      </c>
      <c r="D45" s="266" t="s">
        <v>119</v>
      </c>
      <c r="E45" s="267">
        <f t="shared" si="9"/>
        <v>1710</v>
      </c>
      <c r="F45" s="267">
        <v>98</v>
      </c>
      <c r="G45" s="267">
        <v>98</v>
      </c>
      <c r="H45" s="267">
        <v>101</v>
      </c>
      <c r="I45" s="267">
        <v>130</v>
      </c>
      <c r="J45" s="267">
        <v>138</v>
      </c>
      <c r="K45" s="267">
        <v>136</v>
      </c>
      <c r="L45" s="267">
        <v>145</v>
      </c>
      <c r="M45" s="267">
        <v>122</v>
      </c>
      <c r="N45" s="267">
        <v>150</v>
      </c>
      <c r="O45" s="267">
        <v>135</v>
      </c>
      <c r="P45" s="267">
        <v>145</v>
      </c>
      <c r="Q45" s="267">
        <v>84</v>
      </c>
      <c r="R45" s="267">
        <v>42</v>
      </c>
      <c r="S45" s="267">
        <v>31</v>
      </c>
      <c r="T45" s="267">
        <v>45</v>
      </c>
      <c r="U45" s="267">
        <v>50</v>
      </c>
      <c r="V45" s="267">
        <v>34</v>
      </c>
      <c r="W45" s="267">
        <v>20</v>
      </c>
      <c r="X45" s="267">
        <v>4</v>
      </c>
      <c r="Y45" s="267">
        <v>2</v>
      </c>
      <c r="Z45" s="268">
        <v>0</v>
      </c>
    </row>
    <row r="46" spans="1:26" s="238" customFormat="1" ht="6.75" customHeight="1">
      <c r="A46" s="269"/>
      <c r="B46" s="37"/>
      <c r="C46" s="265"/>
      <c r="D46" s="266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8"/>
    </row>
    <row r="47" spans="1:26" s="238" customFormat="1" ht="22.5" customHeight="1">
      <c r="A47" s="264" t="s">
        <v>258</v>
      </c>
      <c r="B47" s="37">
        <v>2011</v>
      </c>
      <c r="C47" s="265" t="s">
        <v>86</v>
      </c>
      <c r="D47" s="266" t="s">
        <v>102</v>
      </c>
      <c r="E47" s="267">
        <f aca="true" t="shared" si="10" ref="E47:E49">SUM(F47:Z47)</f>
        <v>3519</v>
      </c>
      <c r="F47" s="267">
        <f>SUM(F48:F49)</f>
        <v>198</v>
      </c>
      <c r="G47" s="277">
        <f>SUM(G48:G49)</f>
        <v>194</v>
      </c>
      <c r="H47" s="267">
        <f>SUM(H48:H49)</f>
        <v>222</v>
      </c>
      <c r="I47" s="267">
        <f>SUM(I48:I49)</f>
        <v>252</v>
      </c>
      <c r="J47" s="267">
        <f>SUM(J48:J49)</f>
        <v>278</v>
      </c>
      <c r="K47" s="267">
        <f>SUM(K48:K49)</f>
        <v>280</v>
      </c>
      <c r="L47" s="267">
        <f>SUM(L48:L49)</f>
        <v>269</v>
      </c>
      <c r="M47" s="267">
        <f>SUM(M48:M49)</f>
        <v>271</v>
      </c>
      <c r="N47" s="267">
        <f>SUM(N48:N49)</f>
        <v>299</v>
      </c>
      <c r="O47" s="267">
        <f>SUM(O48:O49)</f>
        <v>326</v>
      </c>
      <c r="P47" s="267">
        <f>SUM(P48:P49)</f>
        <v>303</v>
      </c>
      <c r="Q47" s="267">
        <f>SUM(Q48:Q49)</f>
        <v>200</v>
      </c>
      <c r="R47" s="267">
        <f>SUM(R48:R49)</f>
        <v>126</v>
      </c>
      <c r="S47" s="267">
        <f>SUM(S48:S49)</f>
        <v>59</v>
      </c>
      <c r="T47" s="267">
        <f>SUM(T48:T49)</f>
        <v>70</v>
      </c>
      <c r="U47" s="267">
        <f>SUM(U48:U49)</f>
        <v>78</v>
      </c>
      <c r="V47" s="267">
        <f>SUM(V48:V49)</f>
        <v>63</v>
      </c>
      <c r="W47" s="267">
        <f>SUM(W48:W49)</f>
        <v>18</v>
      </c>
      <c r="X47" s="267">
        <f>SUM(X48:X49)</f>
        <v>11</v>
      </c>
      <c r="Y47" s="267">
        <f>SUM(Y48:Y49)</f>
        <v>2</v>
      </c>
      <c r="Z47" s="268">
        <f>SUM(Z48:Z49)</f>
        <v>0</v>
      </c>
    </row>
    <row r="48" spans="1:26" s="238" customFormat="1" ht="18.75" customHeight="1">
      <c r="A48" s="264"/>
      <c r="B48" s="37"/>
      <c r="C48" s="275" t="s">
        <v>97</v>
      </c>
      <c r="D48" s="276" t="s">
        <v>118</v>
      </c>
      <c r="E48" s="267">
        <f t="shared" si="10"/>
        <v>1829</v>
      </c>
      <c r="F48" s="267">
        <v>98</v>
      </c>
      <c r="G48" s="277">
        <v>104</v>
      </c>
      <c r="H48" s="267">
        <v>121</v>
      </c>
      <c r="I48" s="267">
        <v>121</v>
      </c>
      <c r="J48" s="267">
        <v>139</v>
      </c>
      <c r="K48" s="267">
        <v>153</v>
      </c>
      <c r="L48" s="267">
        <v>136</v>
      </c>
      <c r="M48" s="267">
        <v>153</v>
      </c>
      <c r="N48" s="267">
        <v>155</v>
      </c>
      <c r="O48" s="267">
        <v>190</v>
      </c>
      <c r="P48" s="267">
        <v>163</v>
      </c>
      <c r="Q48" s="267">
        <v>105</v>
      </c>
      <c r="R48" s="267">
        <v>68</v>
      </c>
      <c r="S48" s="267">
        <v>33</v>
      </c>
      <c r="T48" s="267">
        <v>28</v>
      </c>
      <c r="U48" s="267">
        <v>33</v>
      </c>
      <c r="V48" s="267">
        <v>22</v>
      </c>
      <c r="W48" s="267">
        <v>4</v>
      </c>
      <c r="X48" s="267">
        <v>3</v>
      </c>
      <c r="Y48" s="268">
        <v>0</v>
      </c>
      <c r="Z48" s="268"/>
    </row>
    <row r="49" spans="1:26" s="238" customFormat="1" ht="18" customHeight="1">
      <c r="A49" s="264"/>
      <c r="B49" s="37"/>
      <c r="C49" s="265" t="s">
        <v>98</v>
      </c>
      <c r="D49" s="266" t="s">
        <v>119</v>
      </c>
      <c r="E49" s="267">
        <f t="shared" si="10"/>
        <v>1690</v>
      </c>
      <c r="F49" s="267">
        <v>100</v>
      </c>
      <c r="G49" s="277">
        <v>90</v>
      </c>
      <c r="H49" s="267">
        <v>101</v>
      </c>
      <c r="I49" s="267">
        <v>131</v>
      </c>
      <c r="J49" s="267">
        <v>139</v>
      </c>
      <c r="K49" s="267">
        <v>127</v>
      </c>
      <c r="L49" s="267">
        <v>133</v>
      </c>
      <c r="M49" s="267">
        <v>118</v>
      </c>
      <c r="N49" s="267">
        <v>144</v>
      </c>
      <c r="O49" s="267">
        <v>136</v>
      </c>
      <c r="P49" s="267">
        <v>140</v>
      </c>
      <c r="Q49" s="267">
        <v>95</v>
      </c>
      <c r="R49" s="267">
        <v>58</v>
      </c>
      <c r="S49" s="267">
        <v>26</v>
      </c>
      <c r="T49" s="267">
        <v>42</v>
      </c>
      <c r="U49" s="267">
        <v>45</v>
      </c>
      <c r="V49" s="267">
        <v>41</v>
      </c>
      <c r="W49" s="267">
        <v>14</v>
      </c>
      <c r="X49" s="267">
        <v>8</v>
      </c>
      <c r="Y49" s="267">
        <v>2</v>
      </c>
      <c r="Z49" s="268"/>
    </row>
    <row r="50" spans="1:26" ht="10.5" customHeight="1">
      <c r="A50" s="279"/>
      <c r="B50" s="246"/>
      <c r="C50" s="247"/>
      <c r="D50" s="247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9"/>
      <c r="Q50" s="246"/>
      <c r="R50" s="246"/>
      <c r="S50" s="246"/>
      <c r="T50" s="246"/>
      <c r="U50" s="246"/>
      <c r="V50" s="246"/>
      <c r="W50" s="246"/>
      <c r="X50" s="246"/>
      <c r="Y50" s="246"/>
      <c r="Z50" s="246"/>
    </row>
    <row r="51" spans="1:26" ht="15" customHeight="1">
      <c r="A51" s="280" t="s">
        <v>259</v>
      </c>
      <c r="B51" s="238"/>
      <c r="C51" s="239"/>
      <c r="D51" s="239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240"/>
      <c r="Q51" s="68"/>
      <c r="R51" s="68"/>
      <c r="S51" s="68"/>
      <c r="T51" s="68"/>
      <c r="U51" s="68"/>
      <c r="V51" s="68"/>
      <c r="W51" s="68"/>
      <c r="X51" s="68"/>
      <c r="Y51" s="68"/>
      <c r="Z51" s="68"/>
    </row>
  </sheetData>
  <sheetProtection selectLockedCells="1" selectUnlockedCells="1"/>
  <mergeCells count="28">
    <mergeCell ref="B2:L2"/>
    <mergeCell ref="P2:Y2"/>
    <mergeCell ref="A4:B4"/>
    <mergeCell ref="C4:D4"/>
    <mergeCell ref="A5:B5"/>
    <mergeCell ref="C5:D5"/>
    <mergeCell ref="A7:A9"/>
    <mergeCell ref="B7:B9"/>
    <mergeCell ref="A11:A13"/>
    <mergeCell ref="B11:B13"/>
    <mergeCell ref="A15:A17"/>
    <mergeCell ref="B15:B17"/>
    <mergeCell ref="A19:A21"/>
    <mergeCell ref="B19:B21"/>
    <mergeCell ref="A23:A25"/>
    <mergeCell ref="B23:B25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</mergeCells>
  <printOptions/>
  <pageMargins left="0.7479166666666667" right="0.5701388888888889" top="0.5402777777777777" bottom="0.49027777777777776" header="0.5118055555555555" footer="0.5118055555555555"/>
  <pageSetup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7"/>
  <sheetViews>
    <sheetView zoomScale="120" zoomScaleNormal="120" workbookViewId="0" topLeftCell="A1">
      <pane ySplit="5" topLeftCell="A21" activePane="bottomLeft" state="frozen"/>
      <selection pane="topLeft" activeCell="A1" sqref="A1"/>
      <selection pane="bottomLeft" activeCell="I32" sqref="I32"/>
    </sheetView>
  </sheetViews>
  <sheetFormatPr defaultColWidth="7.99609375" defaultRowHeight="15.75"/>
  <cols>
    <col min="1" max="1" width="6.99609375" style="147" customWidth="1"/>
    <col min="2" max="2" width="4.6640625" style="147" customWidth="1"/>
    <col min="3" max="3" width="2.77734375" style="147" customWidth="1"/>
    <col min="4" max="4" width="4.21484375" style="147" customWidth="1"/>
    <col min="5" max="5" width="5.88671875" style="147" customWidth="1"/>
    <col min="6" max="7" width="4.88671875" style="147" customWidth="1"/>
    <col min="8" max="14" width="5.10546875" style="147" customWidth="1"/>
    <col min="15" max="26" width="5.6640625" style="147" customWidth="1"/>
    <col min="27" max="16384" width="7.77734375" style="147" customWidth="1"/>
  </cols>
  <sheetData>
    <row r="1" spans="1:26" s="68" customFormat="1" ht="15.75" customHeight="1">
      <c r="A1" s="238" t="s">
        <v>260</v>
      </c>
      <c r="B1" s="238"/>
      <c r="C1" s="239"/>
      <c r="D1" s="239"/>
      <c r="P1" s="240"/>
      <c r="Z1" s="241" t="s">
        <v>261</v>
      </c>
    </row>
    <row r="2" spans="1:25" s="245" customFormat="1" ht="22.5" customHeight="1">
      <c r="A2" s="243" t="s">
        <v>262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P2" s="243" t="s">
        <v>263</v>
      </c>
      <c r="Q2" s="243"/>
      <c r="R2" s="243"/>
      <c r="S2" s="243"/>
      <c r="T2" s="243"/>
      <c r="U2" s="243"/>
      <c r="V2" s="243"/>
      <c r="W2" s="243"/>
      <c r="X2" s="243"/>
      <c r="Y2" s="243"/>
    </row>
    <row r="3" spans="1:26" s="68" customFormat="1" ht="15.75" customHeight="1">
      <c r="A3" s="248" t="s">
        <v>4</v>
      </c>
      <c r="B3" s="246"/>
      <c r="C3" s="247"/>
      <c r="D3" s="247"/>
      <c r="E3" s="246"/>
      <c r="F3" s="246"/>
      <c r="G3" s="246"/>
      <c r="H3" s="246"/>
      <c r="I3" s="246"/>
      <c r="J3" s="246"/>
      <c r="K3" s="246"/>
      <c r="L3" s="246"/>
      <c r="M3" s="246"/>
      <c r="N3" s="248"/>
      <c r="O3" s="246"/>
      <c r="P3" s="249"/>
      <c r="Q3" s="246"/>
      <c r="R3" s="246"/>
      <c r="S3" s="246"/>
      <c r="T3" s="246"/>
      <c r="U3" s="246"/>
      <c r="V3" s="246"/>
      <c r="W3" s="246"/>
      <c r="X3" s="246"/>
      <c r="Y3" s="246"/>
      <c r="Z3" s="250" t="s">
        <v>5</v>
      </c>
    </row>
    <row r="4" spans="1:26" s="239" customFormat="1" ht="24.75" customHeight="1">
      <c r="A4" s="251" t="s">
        <v>210</v>
      </c>
      <c r="B4" s="251"/>
      <c r="C4" s="252" t="s">
        <v>211</v>
      </c>
      <c r="D4" s="252"/>
      <c r="E4" s="252" t="s">
        <v>212</v>
      </c>
      <c r="F4" s="252" t="s">
        <v>213</v>
      </c>
      <c r="G4" s="254" t="s">
        <v>214</v>
      </c>
      <c r="H4" s="252" t="s">
        <v>215</v>
      </c>
      <c r="I4" s="252" t="s">
        <v>216</v>
      </c>
      <c r="J4" s="252" t="s">
        <v>217</v>
      </c>
      <c r="K4" s="252" t="s">
        <v>218</v>
      </c>
      <c r="L4" s="252" t="s">
        <v>219</v>
      </c>
      <c r="M4" s="252" t="s">
        <v>220</v>
      </c>
      <c r="N4" s="252" t="s">
        <v>221</v>
      </c>
      <c r="O4" s="253" t="s">
        <v>222</v>
      </c>
      <c r="P4" s="254" t="s">
        <v>223</v>
      </c>
      <c r="Q4" s="252" t="s">
        <v>224</v>
      </c>
      <c r="R4" s="252" t="s">
        <v>225</v>
      </c>
      <c r="S4" s="252" t="s">
        <v>226</v>
      </c>
      <c r="T4" s="252" t="s">
        <v>227</v>
      </c>
      <c r="U4" s="252" t="s">
        <v>228</v>
      </c>
      <c r="V4" s="252" t="s">
        <v>229</v>
      </c>
      <c r="W4" s="252" t="s">
        <v>230</v>
      </c>
      <c r="X4" s="252" t="s">
        <v>231</v>
      </c>
      <c r="Y4" s="252" t="s">
        <v>232</v>
      </c>
      <c r="Z4" s="255" t="s">
        <v>233</v>
      </c>
    </row>
    <row r="5" spans="1:26" s="239" customFormat="1" ht="31.5" customHeight="1">
      <c r="A5" s="115" t="s">
        <v>234</v>
      </c>
      <c r="B5" s="115"/>
      <c r="C5" s="256" t="s">
        <v>235</v>
      </c>
      <c r="D5" s="256"/>
      <c r="E5" s="256" t="s">
        <v>236</v>
      </c>
      <c r="F5" s="257" t="s">
        <v>237</v>
      </c>
      <c r="G5" s="258" t="s">
        <v>238</v>
      </c>
      <c r="H5" s="257" t="s">
        <v>239</v>
      </c>
      <c r="I5" s="257" t="s">
        <v>240</v>
      </c>
      <c r="J5" s="257" t="s">
        <v>241</v>
      </c>
      <c r="K5" s="257" t="s">
        <v>242</v>
      </c>
      <c r="L5" s="257" t="s">
        <v>243</v>
      </c>
      <c r="M5" s="257" t="s">
        <v>244</v>
      </c>
      <c r="N5" s="257" t="s">
        <v>245</v>
      </c>
      <c r="O5" s="119" t="s">
        <v>246</v>
      </c>
      <c r="P5" s="258" t="s">
        <v>247</v>
      </c>
      <c r="Q5" s="258" t="s">
        <v>248</v>
      </c>
      <c r="R5" s="258" t="s">
        <v>249</v>
      </c>
      <c r="S5" s="258" t="s">
        <v>250</v>
      </c>
      <c r="T5" s="258" t="s">
        <v>251</v>
      </c>
      <c r="U5" s="258" t="s">
        <v>252</v>
      </c>
      <c r="V5" s="258" t="s">
        <v>253</v>
      </c>
      <c r="W5" s="258" t="s">
        <v>254</v>
      </c>
      <c r="X5" s="258" t="s">
        <v>255</v>
      </c>
      <c r="Y5" s="258" t="s">
        <v>256</v>
      </c>
      <c r="Z5" s="259" t="s">
        <v>257</v>
      </c>
    </row>
    <row r="6" spans="1:26" s="238" customFormat="1" ht="7.5" customHeight="1">
      <c r="A6" s="269"/>
      <c r="B6" s="37"/>
      <c r="C6" s="265"/>
      <c r="D6" s="266"/>
      <c r="E6" s="267"/>
      <c r="F6" s="267"/>
      <c r="G6" s="27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70"/>
      <c r="Z6" s="268"/>
    </row>
    <row r="7" spans="1:26" s="238" customFormat="1" ht="22.5" customHeight="1">
      <c r="A7" s="281" t="s">
        <v>264</v>
      </c>
      <c r="B7" s="282">
        <v>2012</v>
      </c>
      <c r="C7" s="275" t="s">
        <v>86</v>
      </c>
      <c r="D7" s="276" t="s">
        <v>102</v>
      </c>
      <c r="E7" s="277">
        <f aca="true" t="shared" si="0" ref="E7:E9">SUM(F7:Z7)</f>
        <v>3520</v>
      </c>
      <c r="F7" s="277">
        <f>SUM(F8:F9)</f>
        <v>203</v>
      </c>
      <c r="G7" s="277">
        <f>SUM(G8:G9)</f>
        <v>176</v>
      </c>
      <c r="H7" s="277">
        <f>SUM(H8:H9)</f>
        <v>223</v>
      </c>
      <c r="I7" s="277">
        <f>SUM(I8:I9)</f>
        <v>260</v>
      </c>
      <c r="J7" s="277">
        <f>SUM(J8:J9)</f>
        <v>288</v>
      </c>
      <c r="K7" s="277">
        <f>SUM(K8:K9)</f>
        <v>253</v>
      </c>
      <c r="L7" s="277">
        <f>SUM(L8:L9)</f>
        <v>272</v>
      </c>
      <c r="M7" s="277">
        <f>SUM(M8:M9)</f>
        <v>266</v>
      </c>
      <c r="N7" s="277">
        <f>SUM(N8:N9)</f>
        <v>277</v>
      </c>
      <c r="O7" s="277">
        <f>SUM(O8:O9)</f>
        <v>345</v>
      </c>
      <c r="P7" s="277">
        <f>SUM(P8:P9)</f>
        <v>298</v>
      </c>
      <c r="Q7" s="277">
        <f>SUM(Q8:Q9)</f>
        <v>226</v>
      </c>
      <c r="R7" s="277">
        <f>SUM(R8:R9)</f>
        <v>124</v>
      </c>
      <c r="S7" s="277">
        <f>SUM(S8:S9)</f>
        <v>68</v>
      </c>
      <c r="T7" s="277">
        <f>SUM(T8:T9)</f>
        <v>61</v>
      </c>
      <c r="U7" s="277">
        <f>SUM(U8:U9)</f>
        <v>87</v>
      </c>
      <c r="V7" s="277">
        <f>SUM(V8:V9)</f>
        <v>51</v>
      </c>
      <c r="W7" s="277">
        <f>SUM(W8:W9)</f>
        <v>24</v>
      </c>
      <c r="X7" s="277">
        <f>SUM(X8:X9)</f>
        <v>14</v>
      </c>
      <c r="Y7" s="277">
        <f>SUM(Y8:Y9)</f>
        <v>4</v>
      </c>
      <c r="Z7" s="268">
        <f>SUM(Z8:Z9)</f>
        <v>0</v>
      </c>
    </row>
    <row r="8" spans="1:26" s="238" customFormat="1" ht="18.75" customHeight="1">
      <c r="A8" s="281"/>
      <c r="B8" s="282"/>
      <c r="C8" s="275" t="s">
        <v>97</v>
      </c>
      <c r="D8" s="276" t="s">
        <v>118</v>
      </c>
      <c r="E8" s="277">
        <f t="shared" si="0"/>
        <v>1831</v>
      </c>
      <c r="F8" s="277">
        <v>98</v>
      </c>
      <c r="G8" s="277">
        <v>88</v>
      </c>
      <c r="H8" s="277">
        <v>123</v>
      </c>
      <c r="I8" s="277">
        <v>133</v>
      </c>
      <c r="J8" s="277">
        <v>141</v>
      </c>
      <c r="K8" s="277">
        <v>143</v>
      </c>
      <c r="L8" s="277">
        <v>138</v>
      </c>
      <c r="M8" s="277">
        <v>143</v>
      </c>
      <c r="N8" s="277">
        <v>150</v>
      </c>
      <c r="O8" s="277">
        <v>194</v>
      </c>
      <c r="P8" s="277">
        <v>162</v>
      </c>
      <c r="Q8" s="277">
        <v>121</v>
      </c>
      <c r="R8" s="277">
        <v>68</v>
      </c>
      <c r="S8" s="277">
        <v>33</v>
      </c>
      <c r="T8" s="277">
        <v>31</v>
      </c>
      <c r="U8" s="277">
        <v>33</v>
      </c>
      <c r="V8" s="277">
        <v>21</v>
      </c>
      <c r="W8" s="277">
        <v>7</v>
      </c>
      <c r="X8" s="277">
        <v>4</v>
      </c>
      <c r="Y8" s="268">
        <v>0</v>
      </c>
      <c r="Z8" s="268"/>
    </row>
    <row r="9" spans="1:26" s="238" customFormat="1" ht="18" customHeight="1">
      <c r="A9" s="281"/>
      <c r="B9" s="282"/>
      <c r="C9" s="275" t="s">
        <v>98</v>
      </c>
      <c r="D9" s="276" t="s">
        <v>119</v>
      </c>
      <c r="E9" s="277">
        <f t="shared" si="0"/>
        <v>1689</v>
      </c>
      <c r="F9" s="277">
        <v>105</v>
      </c>
      <c r="G9" s="277">
        <v>88</v>
      </c>
      <c r="H9" s="277">
        <v>100</v>
      </c>
      <c r="I9" s="277">
        <v>127</v>
      </c>
      <c r="J9" s="277">
        <v>147</v>
      </c>
      <c r="K9" s="277">
        <v>110</v>
      </c>
      <c r="L9" s="277">
        <v>134</v>
      </c>
      <c r="M9" s="277">
        <v>123</v>
      </c>
      <c r="N9" s="277">
        <v>127</v>
      </c>
      <c r="O9" s="277">
        <v>151</v>
      </c>
      <c r="P9" s="277">
        <v>136</v>
      </c>
      <c r="Q9" s="277">
        <v>105</v>
      </c>
      <c r="R9" s="277">
        <v>56</v>
      </c>
      <c r="S9" s="277">
        <v>35</v>
      </c>
      <c r="T9" s="277">
        <v>30</v>
      </c>
      <c r="U9" s="277">
        <v>54</v>
      </c>
      <c r="V9" s="277">
        <v>30</v>
      </c>
      <c r="W9" s="277">
        <v>17</v>
      </c>
      <c r="X9" s="277">
        <v>10</v>
      </c>
      <c r="Y9" s="277">
        <v>4</v>
      </c>
      <c r="Z9" s="268"/>
    </row>
    <row r="10" spans="1:26" s="238" customFormat="1" ht="8.25" customHeight="1">
      <c r="A10" s="269"/>
      <c r="B10" s="37"/>
      <c r="C10" s="265"/>
      <c r="D10" s="266"/>
      <c r="E10" s="267"/>
      <c r="F10" s="267"/>
      <c r="G10" s="27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8"/>
    </row>
    <row r="11" spans="1:26" s="238" customFormat="1" ht="22.5" customHeight="1">
      <c r="A11" s="281" t="s">
        <v>265</v>
      </c>
      <c r="B11" s="282">
        <v>2013</v>
      </c>
      <c r="C11" s="275" t="s">
        <v>86</v>
      </c>
      <c r="D11" s="276" t="s">
        <v>102</v>
      </c>
      <c r="E11" s="277">
        <f aca="true" t="shared" si="1" ref="E11:E13">SUM(F11:Z11)</f>
        <v>3502</v>
      </c>
      <c r="F11" s="277">
        <f>SUM(F12:F13)</f>
        <v>194</v>
      </c>
      <c r="G11" s="277">
        <f>SUM(G12:G13)</f>
        <v>175</v>
      </c>
      <c r="H11" s="277">
        <f>SUM(H12:H13)</f>
        <v>234</v>
      </c>
      <c r="I11" s="277">
        <f>SUM(I12:I13)</f>
        <v>257</v>
      </c>
      <c r="J11" s="277">
        <f>SUM(J12:J13)</f>
        <v>284</v>
      </c>
      <c r="K11" s="277">
        <f>SUM(K12:K13)</f>
        <v>240</v>
      </c>
      <c r="L11" s="277">
        <f>SUM(L12:L13)</f>
        <v>275</v>
      </c>
      <c r="M11" s="277">
        <f>SUM(M12:M13)</f>
        <v>234</v>
      </c>
      <c r="N11" s="277">
        <f>SUM(N12:N13)</f>
        <v>287</v>
      </c>
      <c r="O11" s="277">
        <f>SUM(O12:O13)</f>
        <v>326</v>
      </c>
      <c r="P11" s="277">
        <f>SUM(P12:P13)</f>
        <v>300</v>
      </c>
      <c r="Q11" s="277">
        <f>SUM(Q12:Q13)</f>
        <v>246</v>
      </c>
      <c r="R11" s="277">
        <f>SUM(R12:R13)</f>
        <v>149</v>
      </c>
      <c r="S11" s="277">
        <f>SUM(S12:S13)</f>
        <v>66</v>
      </c>
      <c r="T11" s="277">
        <f>SUM(T12:T13)</f>
        <v>60</v>
      </c>
      <c r="U11" s="277">
        <f>SUM(U12:U13)</f>
        <v>81</v>
      </c>
      <c r="V11" s="277">
        <f>SUM(V12:V13)</f>
        <v>53</v>
      </c>
      <c r="W11" s="277">
        <f>SUM(W12:W13)</f>
        <v>22</v>
      </c>
      <c r="X11" s="277">
        <f>SUM(X12:X13)</f>
        <v>16</v>
      </c>
      <c r="Y11" s="277">
        <f>SUM(Y12:Y13)</f>
        <v>2</v>
      </c>
      <c r="Z11" s="277">
        <f>SUM(Z12:Z13)</f>
        <v>1</v>
      </c>
    </row>
    <row r="12" spans="1:26" s="238" customFormat="1" ht="18.75" customHeight="1">
      <c r="A12" s="281"/>
      <c r="B12" s="282"/>
      <c r="C12" s="275" t="s">
        <v>97</v>
      </c>
      <c r="D12" s="276" t="s">
        <v>118</v>
      </c>
      <c r="E12" s="277">
        <f t="shared" si="1"/>
        <v>1819</v>
      </c>
      <c r="F12" s="277">
        <v>91</v>
      </c>
      <c r="G12" s="277">
        <v>95</v>
      </c>
      <c r="H12" s="277">
        <v>117</v>
      </c>
      <c r="I12" s="277">
        <v>143</v>
      </c>
      <c r="J12" s="277">
        <v>140</v>
      </c>
      <c r="K12" s="277">
        <v>124</v>
      </c>
      <c r="L12" s="277">
        <v>148</v>
      </c>
      <c r="M12" s="277">
        <v>117</v>
      </c>
      <c r="N12" s="277">
        <v>160</v>
      </c>
      <c r="O12" s="277">
        <v>175</v>
      </c>
      <c r="P12" s="277">
        <v>167</v>
      </c>
      <c r="Q12" s="277">
        <v>130</v>
      </c>
      <c r="R12" s="277">
        <v>80</v>
      </c>
      <c r="S12" s="277">
        <v>34</v>
      </c>
      <c r="T12" s="277">
        <v>29</v>
      </c>
      <c r="U12" s="277">
        <v>35</v>
      </c>
      <c r="V12" s="277">
        <v>18</v>
      </c>
      <c r="W12" s="277">
        <v>11</v>
      </c>
      <c r="X12" s="277">
        <v>5</v>
      </c>
      <c r="Y12" s="268">
        <v>0</v>
      </c>
      <c r="Z12" s="268"/>
    </row>
    <row r="13" spans="1:26" s="238" customFormat="1" ht="18" customHeight="1">
      <c r="A13" s="281"/>
      <c r="B13" s="282"/>
      <c r="C13" s="275" t="s">
        <v>98</v>
      </c>
      <c r="D13" s="276" t="s">
        <v>119</v>
      </c>
      <c r="E13" s="277">
        <f t="shared" si="1"/>
        <v>1683</v>
      </c>
      <c r="F13" s="277">
        <v>103</v>
      </c>
      <c r="G13" s="277">
        <v>80</v>
      </c>
      <c r="H13" s="277">
        <v>117</v>
      </c>
      <c r="I13" s="277">
        <v>114</v>
      </c>
      <c r="J13" s="277">
        <v>144</v>
      </c>
      <c r="K13" s="277">
        <v>116</v>
      </c>
      <c r="L13" s="277">
        <v>127</v>
      </c>
      <c r="M13" s="277">
        <v>117</v>
      </c>
      <c r="N13" s="277">
        <v>127</v>
      </c>
      <c r="O13" s="277">
        <v>151</v>
      </c>
      <c r="P13" s="277">
        <v>133</v>
      </c>
      <c r="Q13" s="277">
        <v>116</v>
      </c>
      <c r="R13" s="277">
        <v>69</v>
      </c>
      <c r="S13" s="277">
        <v>32</v>
      </c>
      <c r="T13" s="277">
        <v>31</v>
      </c>
      <c r="U13" s="277">
        <v>46</v>
      </c>
      <c r="V13" s="277">
        <v>35</v>
      </c>
      <c r="W13" s="277">
        <v>11</v>
      </c>
      <c r="X13" s="277">
        <v>11</v>
      </c>
      <c r="Y13" s="277">
        <v>2</v>
      </c>
      <c r="Z13" s="277">
        <v>1</v>
      </c>
    </row>
    <row r="14" spans="1:26" s="238" customFormat="1" ht="8.25" customHeight="1">
      <c r="A14" s="269"/>
      <c r="B14" s="37"/>
      <c r="C14" s="265"/>
      <c r="D14" s="266"/>
      <c r="E14" s="267"/>
      <c r="F14" s="267"/>
      <c r="G14" s="27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8"/>
    </row>
    <row r="15" spans="1:26" s="238" customFormat="1" ht="22.5" customHeight="1">
      <c r="A15" s="281" t="s">
        <v>266</v>
      </c>
      <c r="B15" s="282">
        <v>2014</v>
      </c>
      <c r="C15" s="275" t="s">
        <v>86</v>
      </c>
      <c r="D15" s="276" t="s">
        <v>102</v>
      </c>
      <c r="E15" s="277">
        <f aca="true" t="shared" si="2" ref="E15:E17">SUM(F15:Z15)</f>
        <v>3669</v>
      </c>
      <c r="F15" s="277">
        <f>SUM(F16:F17)</f>
        <v>205</v>
      </c>
      <c r="G15" s="277">
        <f>SUM(G16:G17)</f>
        <v>180</v>
      </c>
      <c r="H15" s="277">
        <f>SUM(H16:H17)</f>
        <v>225</v>
      </c>
      <c r="I15" s="277">
        <f>SUM(I16:I17)</f>
        <v>278</v>
      </c>
      <c r="J15" s="277">
        <f>SUM(J16:J17)</f>
        <v>287</v>
      </c>
      <c r="K15" s="277">
        <f>SUM(K16:K17)</f>
        <v>262</v>
      </c>
      <c r="L15" s="277">
        <f>SUM(L16:L17)</f>
        <v>288</v>
      </c>
      <c r="M15" s="277">
        <f>SUM(M16:M17)</f>
        <v>262</v>
      </c>
      <c r="N15" s="277">
        <f>SUM(N16:N17)</f>
        <v>290</v>
      </c>
      <c r="O15" s="277">
        <f>SUM(O16:O17)</f>
        <v>319</v>
      </c>
      <c r="P15" s="277">
        <f>SUM(P16:P17)</f>
        <v>333</v>
      </c>
      <c r="Q15" s="277">
        <f>SUM(Q16:Q17)</f>
        <v>276</v>
      </c>
      <c r="R15" s="277">
        <f>SUM(R16:R17)</f>
        <v>164</v>
      </c>
      <c r="S15" s="277">
        <f>SUM(S16:S17)</f>
        <v>77</v>
      </c>
      <c r="T15" s="277">
        <f>SUM(T16:T17)</f>
        <v>52</v>
      </c>
      <c r="U15" s="277">
        <f>SUM(U16:U17)</f>
        <v>71</v>
      </c>
      <c r="V15" s="277">
        <f>SUM(V16:V17)</f>
        <v>60</v>
      </c>
      <c r="W15" s="277">
        <f>SUM(W16:W17)</f>
        <v>24</v>
      </c>
      <c r="X15" s="277">
        <f>SUM(X16:X17)</f>
        <v>15</v>
      </c>
      <c r="Y15" s="268">
        <f>SUM(Y16:Y17)</f>
        <v>0</v>
      </c>
      <c r="Z15" s="277">
        <f>SUM(Z16:Z17)</f>
        <v>1</v>
      </c>
    </row>
    <row r="16" spans="1:26" s="238" customFormat="1" ht="18.75" customHeight="1">
      <c r="A16" s="281"/>
      <c r="B16" s="282"/>
      <c r="C16" s="275" t="s">
        <v>97</v>
      </c>
      <c r="D16" s="276" t="s">
        <v>118</v>
      </c>
      <c r="E16" s="277">
        <f t="shared" si="2"/>
        <v>1895</v>
      </c>
      <c r="F16" s="277">
        <v>104</v>
      </c>
      <c r="G16" s="277">
        <v>93</v>
      </c>
      <c r="H16" s="277">
        <v>121</v>
      </c>
      <c r="I16" s="277">
        <v>144</v>
      </c>
      <c r="J16" s="277">
        <v>144</v>
      </c>
      <c r="K16" s="277">
        <v>127</v>
      </c>
      <c r="L16" s="277">
        <v>155</v>
      </c>
      <c r="M16" s="277">
        <v>134</v>
      </c>
      <c r="N16" s="277">
        <v>166</v>
      </c>
      <c r="O16" s="277">
        <v>165</v>
      </c>
      <c r="P16" s="277">
        <v>178</v>
      </c>
      <c r="Q16" s="277">
        <v>143</v>
      </c>
      <c r="R16" s="277">
        <v>88</v>
      </c>
      <c r="S16" s="277">
        <v>41</v>
      </c>
      <c r="T16" s="277">
        <v>24</v>
      </c>
      <c r="U16" s="277">
        <v>31</v>
      </c>
      <c r="V16" s="277">
        <v>21</v>
      </c>
      <c r="W16" s="277">
        <v>10</v>
      </c>
      <c r="X16" s="277">
        <v>6</v>
      </c>
      <c r="Y16" s="268">
        <v>0</v>
      </c>
      <c r="Z16" s="268"/>
    </row>
    <row r="17" spans="1:26" s="238" customFormat="1" ht="18" customHeight="1">
      <c r="A17" s="281"/>
      <c r="B17" s="282"/>
      <c r="C17" s="275" t="s">
        <v>98</v>
      </c>
      <c r="D17" s="276" t="s">
        <v>119</v>
      </c>
      <c r="E17" s="277">
        <f t="shared" si="2"/>
        <v>1774</v>
      </c>
      <c r="F17" s="277">
        <v>101</v>
      </c>
      <c r="G17" s="277">
        <v>87</v>
      </c>
      <c r="H17" s="277">
        <v>104</v>
      </c>
      <c r="I17" s="277">
        <v>134</v>
      </c>
      <c r="J17" s="277">
        <v>143</v>
      </c>
      <c r="K17" s="277">
        <v>135</v>
      </c>
      <c r="L17" s="277">
        <v>133</v>
      </c>
      <c r="M17" s="277">
        <v>128</v>
      </c>
      <c r="N17" s="277">
        <v>124</v>
      </c>
      <c r="O17" s="277">
        <v>154</v>
      </c>
      <c r="P17" s="277">
        <v>155</v>
      </c>
      <c r="Q17" s="277">
        <v>133</v>
      </c>
      <c r="R17" s="277">
        <v>76</v>
      </c>
      <c r="S17" s="277">
        <v>36</v>
      </c>
      <c r="T17" s="277">
        <v>28</v>
      </c>
      <c r="U17" s="277">
        <v>40</v>
      </c>
      <c r="V17" s="277">
        <v>39</v>
      </c>
      <c r="W17" s="277">
        <v>14</v>
      </c>
      <c r="X17" s="277">
        <v>9</v>
      </c>
      <c r="Y17" s="268">
        <v>0</v>
      </c>
      <c r="Z17" s="277">
        <v>1</v>
      </c>
    </row>
    <row r="18" spans="1:26" s="238" customFormat="1" ht="8.25" customHeight="1">
      <c r="A18" s="269"/>
      <c r="B18" s="37"/>
      <c r="C18" s="265"/>
      <c r="D18" s="266"/>
      <c r="E18" s="267"/>
      <c r="F18" s="267"/>
      <c r="G18" s="27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8"/>
    </row>
    <row r="19" spans="1:26" s="238" customFormat="1" ht="22.5" customHeight="1">
      <c r="A19" s="281" t="s">
        <v>267</v>
      </c>
      <c r="B19" s="282">
        <v>2015</v>
      </c>
      <c r="C19" s="275" t="s">
        <v>86</v>
      </c>
      <c r="D19" s="276" t="s">
        <v>102</v>
      </c>
      <c r="E19" s="277">
        <f aca="true" t="shared" si="3" ref="E19:E21">SUM(F19:Z19)</f>
        <v>3669</v>
      </c>
      <c r="F19" s="277">
        <f>SUM(F20:F21)</f>
        <v>205</v>
      </c>
      <c r="G19" s="277">
        <f>SUM(G20:G21)</f>
        <v>180</v>
      </c>
      <c r="H19" s="277">
        <f>SUM(H20:H21)</f>
        <v>225</v>
      </c>
      <c r="I19" s="277">
        <f>SUM(I20:I21)</f>
        <v>278</v>
      </c>
      <c r="J19" s="277">
        <f>SUM(J20:J21)</f>
        <v>287</v>
      </c>
      <c r="K19" s="277">
        <f>SUM(K20:K21)</f>
        <v>262</v>
      </c>
      <c r="L19" s="277">
        <f>SUM(L20:L21)</f>
        <v>288</v>
      </c>
      <c r="M19" s="277">
        <f>SUM(M20:M21)</f>
        <v>262</v>
      </c>
      <c r="N19" s="277">
        <f>SUM(N20:N21)</f>
        <v>290</v>
      </c>
      <c r="O19" s="277">
        <f>SUM(O20:O21)</f>
        <v>319</v>
      </c>
      <c r="P19" s="277">
        <f>SUM(P20:P21)</f>
        <v>333</v>
      </c>
      <c r="Q19" s="277">
        <f>SUM(Q20:Q21)</f>
        <v>276</v>
      </c>
      <c r="R19" s="277">
        <f>SUM(R20:R21)</f>
        <v>164</v>
      </c>
      <c r="S19" s="277">
        <f>SUM(S20:S21)</f>
        <v>77</v>
      </c>
      <c r="T19" s="277">
        <f>SUM(T20:T21)</f>
        <v>52</v>
      </c>
      <c r="U19" s="277">
        <f>SUM(U20:U21)</f>
        <v>71</v>
      </c>
      <c r="V19" s="277">
        <f>SUM(V20:V21)</f>
        <v>60</v>
      </c>
      <c r="W19" s="277">
        <f>SUM(W20:W21)</f>
        <v>24</v>
      </c>
      <c r="X19" s="277">
        <f>SUM(X20:X21)</f>
        <v>15</v>
      </c>
      <c r="Y19" s="268">
        <f>SUM(Y20:Y21)</f>
        <v>0</v>
      </c>
      <c r="Z19" s="277">
        <f>SUM(Z20:Z21)</f>
        <v>1</v>
      </c>
    </row>
    <row r="20" spans="1:26" s="238" customFormat="1" ht="18.75" customHeight="1">
      <c r="A20" s="281"/>
      <c r="B20" s="282"/>
      <c r="C20" s="275" t="s">
        <v>97</v>
      </c>
      <c r="D20" s="276" t="s">
        <v>118</v>
      </c>
      <c r="E20" s="277">
        <f t="shared" si="3"/>
        <v>1895</v>
      </c>
      <c r="F20" s="277">
        <v>104</v>
      </c>
      <c r="G20" s="277">
        <v>93</v>
      </c>
      <c r="H20" s="277">
        <v>121</v>
      </c>
      <c r="I20" s="277">
        <v>144</v>
      </c>
      <c r="J20" s="277">
        <v>144</v>
      </c>
      <c r="K20" s="277">
        <v>127</v>
      </c>
      <c r="L20" s="277">
        <v>155</v>
      </c>
      <c r="M20" s="277">
        <v>134</v>
      </c>
      <c r="N20" s="277">
        <v>166</v>
      </c>
      <c r="O20" s="277">
        <v>165</v>
      </c>
      <c r="P20" s="277">
        <v>178</v>
      </c>
      <c r="Q20" s="277">
        <v>143</v>
      </c>
      <c r="R20" s="277">
        <v>88</v>
      </c>
      <c r="S20" s="277">
        <v>41</v>
      </c>
      <c r="T20" s="277">
        <v>24</v>
      </c>
      <c r="U20" s="277">
        <v>31</v>
      </c>
      <c r="V20" s="277">
        <v>21</v>
      </c>
      <c r="W20" s="277">
        <v>10</v>
      </c>
      <c r="X20" s="277">
        <v>6</v>
      </c>
      <c r="Y20" s="268">
        <v>0</v>
      </c>
      <c r="Z20" s="268"/>
    </row>
    <row r="21" spans="1:26" s="238" customFormat="1" ht="18" customHeight="1">
      <c r="A21" s="281"/>
      <c r="B21" s="282"/>
      <c r="C21" s="275" t="s">
        <v>98</v>
      </c>
      <c r="D21" s="276" t="s">
        <v>119</v>
      </c>
      <c r="E21" s="277">
        <f t="shared" si="3"/>
        <v>1774</v>
      </c>
      <c r="F21" s="277">
        <v>101</v>
      </c>
      <c r="G21" s="277">
        <v>87</v>
      </c>
      <c r="H21" s="277">
        <v>104</v>
      </c>
      <c r="I21" s="277">
        <v>134</v>
      </c>
      <c r="J21" s="277">
        <v>143</v>
      </c>
      <c r="K21" s="277">
        <v>135</v>
      </c>
      <c r="L21" s="277">
        <v>133</v>
      </c>
      <c r="M21" s="277">
        <v>128</v>
      </c>
      <c r="N21" s="277">
        <v>124</v>
      </c>
      <c r="O21" s="277">
        <v>154</v>
      </c>
      <c r="P21" s="277">
        <v>155</v>
      </c>
      <c r="Q21" s="277">
        <v>133</v>
      </c>
      <c r="R21" s="277">
        <v>76</v>
      </c>
      <c r="S21" s="277">
        <v>36</v>
      </c>
      <c r="T21" s="277">
        <v>28</v>
      </c>
      <c r="U21" s="277">
        <v>40</v>
      </c>
      <c r="V21" s="277">
        <v>39</v>
      </c>
      <c r="W21" s="277">
        <v>14</v>
      </c>
      <c r="X21" s="277">
        <v>9</v>
      </c>
      <c r="Y21" s="268">
        <v>0</v>
      </c>
      <c r="Z21" s="277">
        <v>1</v>
      </c>
    </row>
    <row r="22" spans="1:26" s="238" customFormat="1" ht="8.25" customHeight="1">
      <c r="A22" s="269"/>
      <c r="B22" s="37"/>
      <c r="C22" s="265"/>
      <c r="D22" s="266"/>
      <c r="E22" s="267"/>
      <c r="F22" s="267"/>
      <c r="G22" s="27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8"/>
    </row>
    <row r="23" spans="1:26" s="278" customFormat="1" ht="22.5" customHeight="1">
      <c r="A23" s="281" t="s">
        <v>268</v>
      </c>
      <c r="B23" s="282">
        <v>2016</v>
      </c>
      <c r="C23" s="275" t="s">
        <v>86</v>
      </c>
      <c r="D23" s="276" t="s">
        <v>102</v>
      </c>
      <c r="E23" s="277">
        <f aca="true" t="shared" si="4" ref="E23:E25">SUM(F23:Z23)</f>
        <v>3612</v>
      </c>
      <c r="F23" s="277">
        <f>SUM(F24:F25)</f>
        <v>213</v>
      </c>
      <c r="G23" s="277">
        <f>SUM(G24:G25)</f>
        <v>176</v>
      </c>
      <c r="H23" s="277">
        <f>SUM(H24:H25)</f>
        <v>197</v>
      </c>
      <c r="I23" s="277">
        <f>SUM(I24:I25)</f>
        <v>254</v>
      </c>
      <c r="J23" s="277">
        <f>SUM(J24:J25)</f>
        <v>295</v>
      </c>
      <c r="K23" s="277">
        <f>SUM(K24:K25)</f>
        <v>270</v>
      </c>
      <c r="L23" s="277">
        <f>SUM(L24:L25)</f>
        <v>252</v>
      </c>
      <c r="M23" s="277">
        <f>SUM(M24:M25)</f>
        <v>262</v>
      </c>
      <c r="N23" s="277">
        <f>SUM(N24:N25)</f>
        <v>271</v>
      </c>
      <c r="O23" s="277">
        <f>SUM(O24:O25)</f>
        <v>295</v>
      </c>
      <c r="P23" s="277">
        <f>SUM(P24:P25)</f>
        <v>333</v>
      </c>
      <c r="Q23" s="277">
        <f>SUM(Q24:Q25)</f>
        <v>287</v>
      </c>
      <c r="R23" s="277">
        <f>SUM(R24:R25)</f>
        <v>185</v>
      </c>
      <c r="S23" s="277">
        <f>SUM(S24:S25)</f>
        <v>113</v>
      </c>
      <c r="T23" s="277">
        <f>SUM(T24:T25)</f>
        <v>48</v>
      </c>
      <c r="U23" s="277">
        <f>SUM(U24:U25)</f>
        <v>56</v>
      </c>
      <c r="V23" s="277">
        <f>SUM(V24:V25)</f>
        <v>54</v>
      </c>
      <c r="W23" s="277">
        <f>SUM(W24:W25)</f>
        <v>39</v>
      </c>
      <c r="X23" s="277">
        <f>SUM(X24:X25)</f>
        <v>9</v>
      </c>
      <c r="Y23" s="277">
        <f>SUM(Y24:Y25)</f>
        <v>3</v>
      </c>
      <c r="Z23" s="268">
        <f>SUM(Z24:Z25)</f>
        <v>0</v>
      </c>
    </row>
    <row r="24" spans="1:26" s="278" customFormat="1" ht="18.75" customHeight="1">
      <c r="A24" s="281"/>
      <c r="B24" s="282"/>
      <c r="C24" s="275" t="s">
        <v>97</v>
      </c>
      <c r="D24" s="276" t="s">
        <v>118</v>
      </c>
      <c r="E24" s="277">
        <f t="shared" si="4"/>
        <v>1855</v>
      </c>
      <c r="F24" s="277">
        <v>109</v>
      </c>
      <c r="G24" s="277">
        <v>90</v>
      </c>
      <c r="H24" s="277">
        <v>109</v>
      </c>
      <c r="I24" s="277">
        <v>132</v>
      </c>
      <c r="J24" s="277">
        <v>150</v>
      </c>
      <c r="K24" s="277">
        <v>136</v>
      </c>
      <c r="L24" s="277">
        <v>132</v>
      </c>
      <c r="M24" s="277">
        <v>141</v>
      </c>
      <c r="N24" s="277">
        <v>147</v>
      </c>
      <c r="O24" s="277">
        <v>139</v>
      </c>
      <c r="P24" s="277">
        <v>182</v>
      </c>
      <c r="Q24" s="277">
        <v>146</v>
      </c>
      <c r="R24" s="277">
        <v>96</v>
      </c>
      <c r="S24" s="277">
        <v>55</v>
      </c>
      <c r="T24" s="277">
        <v>26</v>
      </c>
      <c r="U24" s="277">
        <v>22</v>
      </c>
      <c r="V24" s="277">
        <v>22</v>
      </c>
      <c r="W24" s="277">
        <v>15</v>
      </c>
      <c r="X24" s="277">
        <v>4</v>
      </c>
      <c r="Y24" s="277">
        <v>2</v>
      </c>
      <c r="Z24" s="268"/>
    </row>
    <row r="25" spans="1:26" s="278" customFormat="1" ht="18" customHeight="1">
      <c r="A25" s="281"/>
      <c r="B25" s="282"/>
      <c r="C25" s="275" t="s">
        <v>98</v>
      </c>
      <c r="D25" s="276" t="s">
        <v>119</v>
      </c>
      <c r="E25" s="277">
        <f t="shared" si="4"/>
        <v>1757</v>
      </c>
      <c r="F25" s="277">
        <v>104</v>
      </c>
      <c r="G25" s="277">
        <v>86</v>
      </c>
      <c r="H25" s="277">
        <v>88</v>
      </c>
      <c r="I25" s="277">
        <v>122</v>
      </c>
      <c r="J25" s="277">
        <v>145</v>
      </c>
      <c r="K25" s="277">
        <v>134</v>
      </c>
      <c r="L25" s="277">
        <v>120</v>
      </c>
      <c r="M25" s="277">
        <v>121</v>
      </c>
      <c r="N25" s="277">
        <v>124</v>
      </c>
      <c r="O25" s="277">
        <v>156</v>
      </c>
      <c r="P25" s="277">
        <v>151</v>
      </c>
      <c r="Q25" s="277">
        <v>141</v>
      </c>
      <c r="R25" s="277">
        <v>89</v>
      </c>
      <c r="S25" s="277">
        <v>58</v>
      </c>
      <c r="T25" s="277">
        <v>22</v>
      </c>
      <c r="U25" s="277">
        <v>34</v>
      </c>
      <c r="V25" s="277">
        <v>32</v>
      </c>
      <c r="W25" s="277">
        <v>24</v>
      </c>
      <c r="X25" s="277">
        <v>5</v>
      </c>
      <c r="Y25" s="277">
        <v>1</v>
      </c>
      <c r="Z25" s="268">
        <v>0</v>
      </c>
    </row>
    <row r="26" spans="1:26" s="238" customFormat="1" ht="8.25" customHeight="1">
      <c r="A26" s="269"/>
      <c r="B26" s="37"/>
      <c r="C26" s="265"/>
      <c r="D26" s="266"/>
      <c r="E26" s="267"/>
      <c r="F26" s="267"/>
      <c r="G26" s="277"/>
      <c r="H26" s="267"/>
      <c r="I26" s="267"/>
      <c r="J26" s="277"/>
      <c r="K26" s="267"/>
      <c r="L26" s="267"/>
      <c r="M26" s="277"/>
      <c r="N26" s="267"/>
      <c r="O26" s="267"/>
      <c r="P26" s="277"/>
      <c r="Q26" s="267"/>
      <c r="R26" s="267"/>
      <c r="S26" s="277"/>
      <c r="T26" s="267"/>
      <c r="U26" s="267"/>
      <c r="V26" s="277"/>
      <c r="W26" s="267"/>
      <c r="X26" s="267"/>
      <c r="Y26" s="267"/>
      <c r="Z26" s="268"/>
    </row>
    <row r="27" spans="1:26" s="278" customFormat="1" ht="19.5" customHeight="1">
      <c r="A27" s="283" t="s">
        <v>48</v>
      </c>
      <c r="B27" s="284"/>
      <c r="C27" s="275" t="s">
        <v>86</v>
      </c>
      <c r="D27" s="276" t="s">
        <v>102</v>
      </c>
      <c r="E27" s="277">
        <f>SUM(E28:E29)</f>
        <v>1495</v>
      </c>
      <c r="F27" s="277">
        <f>SUM(F28:F29)</f>
        <v>96</v>
      </c>
      <c r="G27" s="277">
        <f>SUM(G28:G29)</f>
        <v>66</v>
      </c>
      <c r="H27" s="277">
        <f>SUM(H28:H29)</f>
        <v>92</v>
      </c>
      <c r="I27" s="277">
        <f>SUM(I28:I29)</f>
        <v>126</v>
      </c>
      <c r="J27" s="277">
        <f>SUM(J28:J29)</f>
        <v>122</v>
      </c>
      <c r="K27" s="277">
        <f>SUM(K28:K29)</f>
        <v>114</v>
      </c>
      <c r="L27" s="277">
        <f>SUM(L28:L29)</f>
        <v>111</v>
      </c>
      <c r="M27" s="277">
        <f>SUM(M28:M29)</f>
        <v>100</v>
      </c>
      <c r="N27" s="277">
        <f>SUM(N28:N29)</f>
        <v>122</v>
      </c>
      <c r="O27" s="277">
        <f>SUM(O28:O29)</f>
        <v>122</v>
      </c>
      <c r="P27" s="277">
        <f>SUM(P28:P29)</f>
        <v>131</v>
      </c>
      <c r="Q27" s="277">
        <f>SUM(Q28:Q29)</f>
        <v>92</v>
      </c>
      <c r="R27" s="277">
        <f>SUM(R28:R29)</f>
        <v>78</v>
      </c>
      <c r="S27" s="277">
        <f>SUM(S28:S29)</f>
        <v>49</v>
      </c>
      <c r="T27" s="277">
        <f>SUM(T28:T29)</f>
        <v>16</v>
      </c>
      <c r="U27" s="277">
        <f>SUM(U28:U29)</f>
        <v>19</v>
      </c>
      <c r="V27" s="277">
        <f>SUM(V28:V29)</f>
        <v>24</v>
      </c>
      <c r="W27" s="277">
        <f>SUM(W28:W29)</f>
        <v>10</v>
      </c>
      <c r="X27" s="277">
        <f>SUM(X28:X29)</f>
        <v>4</v>
      </c>
      <c r="Y27" s="277">
        <f>SUM(Y28:Y29)</f>
        <v>1</v>
      </c>
      <c r="Z27" s="268">
        <f>SUM(Z28:Z29)</f>
        <v>0</v>
      </c>
    </row>
    <row r="28" spans="1:26" s="278" customFormat="1" ht="18" customHeight="1">
      <c r="A28" s="283"/>
      <c r="B28" s="284"/>
      <c r="C28" s="275" t="s">
        <v>97</v>
      </c>
      <c r="D28" s="276" t="s">
        <v>118</v>
      </c>
      <c r="E28" s="277">
        <f aca="true" t="shared" si="5" ref="E28:E29">SUM(F28:Z28)</f>
        <v>765</v>
      </c>
      <c r="F28" s="277">
        <v>47</v>
      </c>
      <c r="G28" s="277">
        <v>33</v>
      </c>
      <c r="H28" s="277">
        <v>48</v>
      </c>
      <c r="I28" s="277">
        <v>63</v>
      </c>
      <c r="J28" s="277">
        <v>63</v>
      </c>
      <c r="K28" s="277">
        <v>55</v>
      </c>
      <c r="L28" s="277">
        <v>64</v>
      </c>
      <c r="M28" s="277">
        <v>47</v>
      </c>
      <c r="N28" s="277">
        <v>69</v>
      </c>
      <c r="O28" s="277">
        <v>61</v>
      </c>
      <c r="P28" s="277">
        <v>78</v>
      </c>
      <c r="Q28" s="277">
        <v>41</v>
      </c>
      <c r="R28" s="277">
        <v>38</v>
      </c>
      <c r="S28" s="277">
        <v>25</v>
      </c>
      <c r="T28" s="277">
        <v>9</v>
      </c>
      <c r="U28" s="277">
        <v>7</v>
      </c>
      <c r="V28" s="277">
        <v>12</v>
      </c>
      <c r="W28" s="277">
        <v>3</v>
      </c>
      <c r="X28" s="277">
        <v>2</v>
      </c>
      <c r="Y28" s="268">
        <v>0</v>
      </c>
      <c r="Z28" s="268">
        <v>0</v>
      </c>
    </row>
    <row r="29" spans="1:26" s="278" customFormat="1" ht="19.5" customHeight="1">
      <c r="A29" s="283"/>
      <c r="B29" s="284"/>
      <c r="C29" s="275" t="s">
        <v>98</v>
      </c>
      <c r="D29" s="276" t="s">
        <v>119</v>
      </c>
      <c r="E29" s="277">
        <f t="shared" si="5"/>
        <v>730</v>
      </c>
      <c r="F29" s="277">
        <v>49</v>
      </c>
      <c r="G29" s="277">
        <v>33</v>
      </c>
      <c r="H29" s="277">
        <v>44</v>
      </c>
      <c r="I29" s="277">
        <v>63</v>
      </c>
      <c r="J29" s="277">
        <v>59</v>
      </c>
      <c r="K29" s="277">
        <v>59</v>
      </c>
      <c r="L29" s="277">
        <v>47</v>
      </c>
      <c r="M29" s="277">
        <v>53</v>
      </c>
      <c r="N29" s="277">
        <v>53</v>
      </c>
      <c r="O29" s="277">
        <v>61</v>
      </c>
      <c r="P29" s="277">
        <v>53</v>
      </c>
      <c r="Q29" s="277">
        <v>51</v>
      </c>
      <c r="R29" s="277">
        <v>40</v>
      </c>
      <c r="S29" s="277">
        <v>24</v>
      </c>
      <c r="T29" s="277">
        <v>7</v>
      </c>
      <c r="U29" s="277">
        <v>12</v>
      </c>
      <c r="V29" s="277">
        <v>12</v>
      </c>
      <c r="W29" s="277">
        <v>7</v>
      </c>
      <c r="X29" s="277">
        <v>2</v>
      </c>
      <c r="Y29" s="277">
        <v>1</v>
      </c>
      <c r="Z29" s="268">
        <v>0</v>
      </c>
    </row>
    <row r="30" spans="1:26" s="238" customFormat="1" ht="7.5" customHeight="1">
      <c r="A30" s="269"/>
      <c r="B30" s="251"/>
      <c r="C30" s="265"/>
      <c r="D30" s="251"/>
      <c r="E30" s="267"/>
      <c r="F30" s="267"/>
      <c r="G30" s="277"/>
      <c r="H30" s="267"/>
      <c r="I30" s="267"/>
      <c r="J30" s="277"/>
      <c r="K30" s="267"/>
      <c r="L30" s="267"/>
      <c r="M30" s="277"/>
      <c r="N30" s="267"/>
      <c r="O30" s="267"/>
      <c r="P30" s="277"/>
      <c r="Q30" s="267"/>
      <c r="R30" s="267"/>
      <c r="S30" s="277"/>
      <c r="T30" s="267"/>
      <c r="U30" s="267"/>
      <c r="V30" s="277"/>
      <c r="W30" s="267"/>
      <c r="X30" s="285"/>
      <c r="Y30" s="268"/>
      <c r="Z30" s="277"/>
    </row>
    <row r="31" spans="1:26" s="278" customFormat="1" ht="19.5" customHeight="1">
      <c r="A31" s="283" t="s">
        <v>49</v>
      </c>
      <c r="B31" s="284"/>
      <c r="C31" s="275" t="s">
        <v>86</v>
      </c>
      <c r="D31" s="276" t="s">
        <v>102</v>
      </c>
      <c r="E31" s="277">
        <f>SUM(E32:E33)</f>
        <v>716</v>
      </c>
      <c r="F31" s="277">
        <f>SUM(F32:F33)</f>
        <v>34</v>
      </c>
      <c r="G31" s="277">
        <f>SUM(G32:G33)</f>
        <v>31</v>
      </c>
      <c r="H31" s="277">
        <f>SUM(H32:H33)</f>
        <v>42</v>
      </c>
      <c r="I31" s="277">
        <f>SUM(I32:I33)</f>
        <v>49</v>
      </c>
      <c r="J31" s="277">
        <f>SUM(J32:J33)</f>
        <v>59</v>
      </c>
      <c r="K31" s="277">
        <f>SUM(K32:K33)</f>
        <v>54</v>
      </c>
      <c r="L31" s="277">
        <f>SUM(L32:L33)</f>
        <v>43</v>
      </c>
      <c r="M31" s="277">
        <f>SUM(M32:M33)</f>
        <v>51</v>
      </c>
      <c r="N31" s="277">
        <f>SUM(N32:N33)</f>
        <v>48</v>
      </c>
      <c r="O31" s="277">
        <f>SUM(O32:O33)</f>
        <v>64</v>
      </c>
      <c r="P31" s="277">
        <f>SUM(P32:P33)</f>
        <v>64</v>
      </c>
      <c r="Q31" s="277">
        <f>SUM(Q32:Q33)</f>
        <v>71</v>
      </c>
      <c r="R31" s="277">
        <f>SUM(R32:R33)</f>
        <v>38</v>
      </c>
      <c r="S31" s="277">
        <f>SUM(S32:S33)</f>
        <v>22</v>
      </c>
      <c r="T31" s="277">
        <f>SUM(T32:T33)</f>
        <v>9</v>
      </c>
      <c r="U31" s="277">
        <f>SUM(U32:U33)</f>
        <v>10</v>
      </c>
      <c r="V31" s="277">
        <f>SUM(V32:V33)</f>
        <v>11</v>
      </c>
      <c r="W31" s="270">
        <f>SUM(W32:W33)</f>
        <v>10</v>
      </c>
      <c r="X31" s="277">
        <f>SUM(X32:X33)</f>
        <v>4</v>
      </c>
      <c r="Y31" s="277">
        <f>SUM(Y32:Y33)</f>
        <v>2</v>
      </c>
      <c r="Z31" s="268">
        <f>SUM(Z32:Z33)</f>
        <v>0</v>
      </c>
    </row>
    <row r="32" spans="1:26" s="278" customFormat="1" ht="19.5" customHeight="1">
      <c r="A32" s="283"/>
      <c r="B32" s="284"/>
      <c r="C32" s="275" t="s">
        <v>97</v>
      </c>
      <c r="D32" s="276" t="s">
        <v>118</v>
      </c>
      <c r="E32" s="277">
        <f aca="true" t="shared" si="6" ref="E32:E33">SUM(F32:Z32)</f>
        <v>358</v>
      </c>
      <c r="F32" s="277">
        <v>21</v>
      </c>
      <c r="G32" s="277">
        <v>12</v>
      </c>
      <c r="H32" s="277">
        <v>21</v>
      </c>
      <c r="I32" s="277">
        <v>27</v>
      </c>
      <c r="J32" s="277">
        <v>27</v>
      </c>
      <c r="K32" s="277">
        <v>22</v>
      </c>
      <c r="L32" s="277">
        <v>21</v>
      </c>
      <c r="M32" s="277">
        <v>29</v>
      </c>
      <c r="N32" s="277">
        <v>23</v>
      </c>
      <c r="O32" s="277">
        <v>30</v>
      </c>
      <c r="P32" s="277">
        <v>32</v>
      </c>
      <c r="Q32" s="277">
        <v>44</v>
      </c>
      <c r="R32" s="277">
        <v>20</v>
      </c>
      <c r="S32" s="277">
        <v>11</v>
      </c>
      <c r="T32" s="277">
        <v>2</v>
      </c>
      <c r="U32" s="277">
        <v>4</v>
      </c>
      <c r="V32" s="286">
        <v>4</v>
      </c>
      <c r="W32" s="270">
        <v>4</v>
      </c>
      <c r="X32" s="277">
        <v>2</v>
      </c>
      <c r="Y32" s="277">
        <v>2</v>
      </c>
      <c r="Z32" s="268">
        <v>0</v>
      </c>
    </row>
    <row r="33" spans="1:26" s="278" customFormat="1" ht="19.5" customHeight="1">
      <c r="A33" s="283"/>
      <c r="B33" s="284"/>
      <c r="C33" s="275" t="s">
        <v>98</v>
      </c>
      <c r="D33" s="276" t="s">
        <v>119</v>
      </c>
      <c r="E33" s="277">
        <f t="shared" si="6"/>
        <v>358</v>
      </c>
      <c r="F33" s="277">
        <v>13</v>
      </c>
      <c r="G33" s="277">
        <v>19</v>
      </c>
      <c r="H33" s="277">
        <v>21</v>
      </c>
      <c r="I33" s="277">
        <v>22</v>
      </c>
      <c r="J33" s="277">
        <v>32</v>
      </c>
      <c r="K33" s="277">
        <v>32</v>
      </c>
      <c r="L33" s="277">
        <v>22</v>
      </c>
      <c r="M33" s="277">
        <v>22</v>
      </c>
      <c r="N33" s="277">
        <v>25</v>
      </c>
      <c r="O33" s="277">
        <v>34</v>
      </c>
      <c r="P33" s="277">
        <v>32</v>
      </c>
      <c r="Q33" s="277">
        <v>27</v>
      </c>
      <c r="R33" s="277">
        <v>18</v>
      </c>
      <c r="S33" s="277">
        <v>11</v>
      </c>
      <c r="T33" s="277">
        <v>7</v>
      </c>
      <c r="U33" s="277">
        <v>6</v>
      </c>
      <c r="V33" s="270">
        <v>7</v>
      </c>
      <c r="W33" s="270">
        <v>6</v>
      </c>
      <c r="X33" s="277">
        <v>2</v>
      </c>
      <c r="Y33" s="268">
        <v>0</v>
      </c>
      <c r="Z33" s="268">
        <v>0</v>
      </c>
    </row>
    <row r="34" spans="1:26" s="238" customFormat="1" ht="7.5" customHeight="1">
      <c r="A34" s="269"/>
      <c r="B34" s="251"/>
      <c r="C34" s="265"/>
      <c r="D34" s="251"/>
      <c r="E34" s="267"/>
      <c r="F34" s="267"/>
      <c r="G34" s="277"/>
      <c r="H34" s="267"/>
      <c r="I34" s="267"/>
      <c r="J34" s="277"/>
      <c r="K34" s="267"/>
      <c r="L34" s="267"/>
      <c r="M34" s="277"/>
      <c r="N34" s="267"/>
      <c r="O34" s="267"/>
      <c r="P34" s="277"/>
      <c r="Q34" s="267"/>
      <c r="R34" s="267"/>
      <c r="S34" s="277"/>
      <c r="T34" s="267"/>
      <c r="U34" s="267"/>
      <c r="V34" s="270"/>
      <c r="W34" s="287"/>
      <c r="X34" s="267"/>
      <c r="Y34" s="268"/>
      <c r="Z34" s="268"/>
    </row>
    <row r="35" spans="1:26" s="278" customFormat="1" ht="19.5" customHeight="1">
      <c r="A35" s="283" t="s">
        <v>50</v>
      </c>
      <c r="B35" s="284"/>
      <c r="C35" s="275" t="s">
        <v>86</v>
      </c>
      <c r="D35" s="276" t="s">
        <v>102</v>
      </c>
      <c r="E35" s="277">
        <f>SUM(E36:E37)</f>
        <v>620</v>
      </c>
      <c r="F35" s="277">
        <f>SUM(F36:F37)</f>
        <v>40</v>
      </c>
      <c r="G35" s="277">
        <f>SUM(G36:G37)</f>
        <v>40</v>
      </c>
      <c r="H35" s="277">
        <f>SUM(H36:H37)</f>
        <v>30</v>
      </c>
      <c r="I35" s="277">
        <f>SUM(I36:I37)</f>
        <v>35</v>
      </c>
      <c r="J35" s="277">
        <f>SUM(J36:J37)</f>
        <v>60</v>
      </c>
      <c r="K35" s="277">
        <f>SUM(K36:K37)</f>
        <v>46</v>
      </c>
      <c r="L35" s="277">
        <f>SUM(L36:L37)</f>
        <v>50</v>
      </c>
      <c r="M35" s="277">
        <f>SUM(M36:M37)</f>
        <v>49</v>
      </c>
      <c r="N35" s="277">
        <f>SUM(N36:N37)</f>
        <v>43</v>
      </c>
      <c r="O35" s="277">
        <f>SUM(O36:O37)</f>
        <v>50</v>
      </c>
      <c r="P35" s="277">
        <f>SUM(P36:P37)</f>
        <v>52</v>
      </c>
      <c r="Q35" s="277">
        <f>SUM(Q36:Q37)</f>
        <v>57</v>
      </c>
      <c r="R35" s="277">
        <f>SUM(R36:R37)</f>
        <v>26</v>
      </c>
      <c r="S35" s="277">
        <f>SUM(S36:S37)</f>
        <v>14</v>
      </c>
      <c r="T35" s="277">
        <f>SUM(T36:T37)</f>
        <v>10</v>
      </c>
      <c r="U35" s="277">
        <f>SUM(U36:U37)</f>
        <v>6</v>
      </c>
      <c r="V35" s="286">
        <f>SUM(V36:V37)</f>
        <v>3</v>
      </c>
      <c r="W35" s="286">
        <f>SUM(W36:W37)</f>
        <v>9</v>
      </c>
      <c r="X35" s="268">
        <f>SUM(X36:X37)</f>
        <v>0</v>
      </c>
      <c r="Y35" s="268">
        <f>SUM(Y36:Y37)</f>
        <v>0</v>
      </c>
      <c r="Z35" s="268">
        <f>SUM(Z36:Z37)</f>
        <v>0</v>
      </c>
    </row>
    <row r="36" spans="1:26" s="278" customFormat="1" ht="19.5" customHeight="1">
      <c r="A36" s="283"/>
      <c r="B36" s="284"/>
      <c r="C36" s="275" t="s">
        <v>97</v>
      </c>
      <c r="D36" s="276" t="s">
        <v>118</v>
      </c>
      <c r="E36" s="277">
        <f aca="true" t="shared" si="7" ref="E36:E37">SUM(F36:Z36)</f>
        <v>316</v>
      </c>
      <c r="F36" s="277">
        <v>15</v>
      </c>
      <c r="G36" s="277">
        <v>24</v>
      </c>
      <c r="H36" s="277">
        <v>18</v>
      </c>
      <c r="I36" s="277">
        <v>18</v>
      </c>
      <c r="J36" s="277">
        <v>31</v>
      </c>
      <c r="K36" s="277">
        <v>28</v>
      </c>
      <c r="L36" s="277">
        <v>24</v>
      </c>
      <c r="M36" s="277">
        <v>30</v>
      </c>
      <c r="N36" s="277">
        <v>26</v>
      </c>
      <c r="O36" s="277">
        <v>18</v>
      </c>
      <c r="P36" s="277">
        <v>27</v>
      </c>
      <c r="Q36" s="277">
        <v>26</v>
      </c>
      <c r="R36" s="277">
        <v>13</v>
      </c>
      <c r="S36" s="277">
        <v>6</v>
      </c>
      <c r="T36" s="277">
        <v>7</v>
      </c>
      <c r="U36" s="277">
        <v>2</v>
      </c>
      <c r="V36" s="286">
        <v>0</v>
      </c>
      <c r="W36" s="286">
        <v>3</v>
      </c>
      <c r="X36" s="268">
        <v>0</v>
      </c>
      <c r="Y36" s="268">
        <v>0</v>
      </c>
      <c r="Z36" s="268">
        <v>0</v>
      </c>
    </row>
    <row r="37" spans="1:26" s="278" customFormat="1" ht="19.5" customHeight="1">
      <c r="A37" s="283"/>
      <c r="B37" s="284"/>
      <c r="C37" s="275" t="s">
        <v>98</v>
      </c>
      <c r="D37" s="276" t="s">
        <v>119</v>
      </c>
      <c r="E37" s="277">
        <f t="shared" si="7"/>
        <v>304</v>
      </c>
      <c r="F37" s="277">
        <v>25</v>
      </c>
      <c r="G37" s="277">
        <v>16</v>
      </c>
      <c r="H37" s="277">
        <v>12</v>
      </c>
      <c r="I37" s="277">
        <v>17</v>
      </c>
      <c r="J37" s="277">
        <v>29</v>
      </c>
      <c r="K37" s="277">
        <v>18</v>
      </c>
      <c r="L37" s="277">
        <v>26</v>
      </c>
      <c r="M37" s="277">
        <v>19</v>
      </c>
      <c r="N37" s="277">
        <v>17</v>
      </c>
      <c r="O37" s="277">
        <v>32</v>
      </c>
      <c r="P37" s="277">
        <v>25</v>
      </c>
      <c r="Q37" s="277">
        <v>31</v>
      </c>
      <c r="R37" s="277">
        <v>13</v>
      </c>
      <c r="S37" s="277">
        <v>8</v>
      </c>
      <c r="T37" s="277">
        <v>3</v>
      </c>
      <c r="U37" s="277">
        <v>4</v>
      </c>
      <c r="V37" s="286">
        <v>3</v>
      </c>
      <c r="W37" s="286">
        <v>6</v>
      </c>
      <c r="X37" s="268">
        <v>0</v>
      </c>
      <c r="Y37" s="268">
        <v>0</v>
      </c>
      <c r="Z37" s="268">
        <v>0</v>
      </c>
    </row>
    <row r="38" spans="1:26" s="238" customFormat="1" ht="7.5" customHeight="1">
      <c r="A38" s="269"/>
      <c r="B38" s="251"/>
      <c r="C38" s="265"/>
      <c r="D38" s="251"/>
      <c r="E38" s="267"/>
      <c r="F38" s="267"/>
      <c r="G38" s="277"/>
      <c r="H38" s="267"/>
      <c r="I38" s="267"/>
      <c r="J38" s="277"/>
      <c r="K38" s="267"/>
      <c r="L38" s="267"/>
      <c r="M38" s="277"/>
      <c r="N38" s="267"/>
      <c r="O38" s="267"/>
      <c r="P38" s="277"/>
      <c r="Q38" s="267"/>
      <c r="R38" s="267"/>
      <c r="S38" s="277"/>
      <c r="T38" s="267"/>
      <c r="U38" s="267"/>
      <c r="V38" s="286"/>
      <c r="W38" s="287"/>
      <c r="X38" s="268"/>
      <c r="Y38" s="268"/>
      <c r="Z38" s="268"/>
    </row>
    <row r="39" spans="1:26" s="278" customFormat="1" ht="19.5" customHeight="1">
      <c r="A39" s="283" t="s">
        <v>51</v>
      </c>
      <c r="B39" s="284"/>
      <c r="C39" s="275" t="s">
        <v>86</v>
      </c>
      <c r="D39" s="276" t="s">
        <v>102</v>
      </c>
      <c r="E39" s="277">
        <f>SUM(E40:E41)</f>
        <v>411</v>
      </c>
      <c r="F39" s="277">
        <f>SUM(F40:F41)</f>
        <v>31</v>
      </c>
      <c r="G39" s="277">
        <f>SUM(G40:G41)</f>
        <v>18</v>
      </c>
      <c r="H39" s="277">
        <f>SUM(H40:H41)</f>
        <v>15</v>
      </c>
      <c r="I39" s="277">
        <f>SUM(I40:I41)</f>
        <v>24</v>
      </c>
      <c r="J39" s="277">
        <f>SUM(J40:J41)</f>
        <v>28</v>
      </c>
      <c r="K39" s="277">
        <f>SUM(K40:K41)</f>
        <v>34</v>
      </c>
      <c r="L39" s="277">
        <f>SUM(L40:L41)</f>
        <v>24</v>
      </c>
      <c r="M39" s="277">
        <f>SUM(M40:M41)</f>
        <v>35</v>
      </c>
      <c r="N39" s="277">
        <f>SUM(N40:N41)</f>
        <v>25</v>
      </c>
      <c r="O39" s="277">
        <f>SUM(O40:O41)</f>
        <v>30</v>
      </c>
      <c r="P39" s="277">
        <f>SUM(P40:P41)</f>
        <v>45</v>
      </c>
      <c r="Q39" s="277">
        <f>SUM(Q40:Q41)</f>
        <v>33</v>
      </c>
      <c r="R39" s="277">
        <f>SUM(R40:R41)</f>
        <v>23</v>
      </c>
      <c r="S39" s="277">
        <f>SUM(S40:S41)</f>
        <v>15</v>
      </c>
      <c r="T39" s="277">
        <f>SUM(T40:T41)</f>
        <v>5</v>
      </c>
      <c r="U39" s="277">
        <f>SUM(U40:U41)</f>
        <v>10</v>
      </c>
      <c r="V39" s="277">
        <f>SUM(V40:V41)</f>
        <v>6</v>
      </c>
      <c r="W39" s="286">
        <f>SUM(W40:W41)</f>
        <v>9</v>
      </c>
      <c r="X39" s="40">
        <f>SUM(X40:X41)</f>
        <v>1</v>
      </c>
      <c r="Y39" s="268">
        <f>SUM(Y40:Y41)</f>
        <v>0</v>
      </c>
      <c r="Z39" s="268">
        <f>SUM(Z40:Z41)</f>
        <v>0</v>
      </c>
    </row>
    <row r="40" spans="1:26" s="278" customFormat="1" ht="19.5" customHeight="1">
      <c r="A40" s="283"/>
      <c r="B40" s="284"/>
      <c r="C40" s="275" t="s">
        <v>97</v>
      </c>
      <c r="D40" s="276" t="s">
        <v>118</v>
      </c>
      <c r="E40" s="277">
        <f aca="true" t="shared" si="8" ref="E40:E41">SUM(F40:Z40)</f>
        <v>225</v>
      </c>
      <c r="F40" s="277">
        <v>20</v>
      </c>
      <c r="G40" s="277">
        <v>12</v>
      </c>
      <c r="H40" s="277">
        <v>11</v>
      </c>
      <c r="I40" s="277">
        <v>13</v>
      </c>
      <c r="J40" s="277">
        <v>15</v>
      </c>
      <c r="K40" s="277">
        <v>21</v>
      </c>
      <c r="L40" s="277">
        <v>7</v>
      </c>
      <c r="M40" s="277">
        <v>22</v>
      </c>
      <c r="N40" s="277">
        <v>13</v>
      </c>
      <c r="O40" s="277">
        <v>18</v>
      </c>
      <c r="P40" s="277">
        <v>21</v>
      </c>
      <c r="Q40" s="277">
        <v>17</v>
      </c>
      <c r="R40" s="277">
        <v>13</v>
      </c>
      <c r="S40" s="277">
        <v>7</v>
      </c>
      <c r="T40" s="277">
        <v>3</v>
      </c>
      <c r="U40" s="277">
        <v>6</v>
      </c>
      <c r="V40" s="277">
        <v>2</v>
      </c>
      <c r="W40" s="286">
        <v>4</v>
      </c>
      <c r="X40" s="268">
        <v>0</v>
      </c>
      <c r="Y40" s="268">
        <v>0</v>
      </c>
      <c r="Z40" s="268">
        <v>0</v>
      </c>
    </row>
    <row r="41" spans="1:26" s="278" customFormat="1" ht="19.5" customHeight="1">
      <c r="A41" s="283"/>
      <c r="B41" s="284"/>
      <c r="C41" s="275" t="s">
        <v>98</v>
      </c>
      <c r="D41" s="276" t="s">
        <v>119</v>
      </c>
      <c r="E41" s="277">
        <f t="shared" si="8"/>
        <v>186</v>
      </c>
      <c r="F41" s="277">
        <v>11</v>
      </c>
      <c r="G41" s="277">
        <v>6</v>
      </c>
      <c r="H41" s="277">
        <v>4</v>
      </c>
      <c r="I41" s="277">
        <v>11</v>
      </c>
      <c r="J41" s="277">
        <v>13</v>
      </c>
      <c r="K41" s="277">
        <v>13</v>
      </c>
      <c r="L41" s="277">
        <v>17</v>
      </c>
      <c r="M41" s="277">
        <v>13</v>
      </c>
      <c r="N41" s="277">
        <v>12</v>
      </c>
      <c r="O41" s="277">
        <v>12</v>
      </c>
      <c r="P41" s="277">
        <v>24</v>
      </c>
      <c r="Q41" s="277">
        <v>16</v>
      </c>
      <c r="R41" s="277">
        <v>10</v>
      </c>
      <c r="S41" s="277">
        <v>8</v>
      </c>
      <c r="T41" s="277">
        <v>2</v>
      </c>
      <c r="U41" s="277">
        <v>4</v>
      </c>
      <c r="V41" s="277">
        <v>4</v>
      </c>
      <c r="W41" s="286">
        <v>5</v>
      </c>
      <c r="X41" s="40">
        <v>1</v>
      </c>
      <c r="Y41" s="268">
        <v>0</v>
      </c>
      <c r="Z41" s="268">
        <v>0</v>
      </c>
    </row>
    <row r="42" spans="1:26" s="238" customFormat="1" ht="7.5" customHeight="1">
      <c r="A42" s="269"/>
      <c r="B42" s="251"/>
      <c r="C42" s="265"/>
      <c r="D42" s="251"/>
      <c r="E42" s="267"/>
      <c r="F42" s="267"/>
      <c r="G42" s="277"/>
      <c r="H42" s="267"/>
      <c r="I42" s="267"/>
      <c r="J42" s="277"/>
      <c r="K42" s="267"/>
      <c r="L42" s="267"/>
      <c r="M42" s="277"/>
      <c r="N42" s="267"/>
      <c r="O42" s="267"/>
      <c r="P42" s="277"/>
      <c r="Q42" s="267"/>
      <c r="R42" s="267"/>
      <c r="S42" s="277"/>
      <c r="T42" s="267"/>
      <c r="U42" s="267"/>
      <c r="V42" s="277"/>
      <c r="W42" s="267"/>
      <c r="X42" s="268"/>
      <c r="Y42" s="268"/>
      <c r="Z42" s="268"/>
    </row>
    <row r="43" spans="1:26" s="278" customFormat="1" ht="19.5" customHeight="1">
      <c r="A43" s="283" t="s">
        <v>52</v>
      </c>
      <c r="B43" s="284"/>
      <c r="C43" s="275" t="s">
        <v>86</v>
      </c>
      <c r="D43" s="276" t="s">
        <v>102</v>
      </c>
      <c r="E43" s="277">
        <f>SUM(E44:E45)</f>
        <v>370</v>
      </c>
      <c r="F43" s="277">
        <f>SUM(F44:F45)</f>
        <v>12</v>
      </c>
      <c r="G43" s="277">
        <f>SUM(G44:G45)</f>
        <v>21</v>
      </c>
      <c r="H43" s="277">
        <f>SUM(H44:H45)</f>
        <v>18</v>
      </c>
      <c r="I43" s="277">
        <f>SUM(I44:I45)</f>
        <v>20</v>
      </c>
      <c r="J43" s="277">
        <f>SUM(J44:J45)</f>
        <v>26</v>
      </c>
      <c r="K43" s="277">
        <f>SUM(K44:K45)</f>
        <v>22</v>
      </c>
      <c r="L43" s="277">
        <f>SUM(L44:L45)</f>
        <v>24</v>
      </c>
      <c r="M43" s="277">
        <f>SUM(M44:M45)</f>
        <v>27</v>
      </c>
      <c r="N43" s="277">
        <f>SUM(N44:N45)</f>
        <v>33</v>
      </c>
      <c r="O43" s="277">
        <f>SUM(O44:O45)</f>
        <v>29</v>
      </c>
      <c r="P43" s="277">
        <f>SUM(P44:P45)</f>
        <v>41</v>
      </c>
      <c r="Q43" s="277">
        <f>SUM(Q44:Q45)</f>
        <v>34</v>
      </c>
      <c r="R43" s="277">
        <f>SUM(R44:R45)</f>
        <v>20</v>
      </c>
      <c r="S43" s="277">
        <f>SUM(S44:S45)</f>
        <v>13</v>
      </c>
      <c r="T43" s="277">
        <f>SUM(T44:T45)</f>
        <v>8</v>
      </c>
      <c r="U43" s="277">
        <f>SUM(U44:U45)</f>
        <v>11</v>
      </c>
      <c r="V43" s="277">
        <f>SUM(V44:V45)</f>
        <v>10</v>
      </c>
      <c r="W43" s="286">
        <f>SUM(W44:W45)</f>
        <v>1</v>
      </c>
      <c r="X43" s="268">
        <f>SUM(X44:X45)</f>
        <v>0</v>
      </c>
      <c r="Y43" s="268">
        <f>SUM(Y44:Y45)</f>
        <v>0</v>
      </c>
      <c r="Z43" s="268">
        <f>SUM(Z44:Z45)</f>
        <v>0</v>
      </c>
    </row>
    <row r="44" spans="1:26" s="278" customFormat="1" ht="19.5" customHeight="1">
      <c r="A44" s="283"/>
      <c r="B44" s="284"/>
      <c r="C44" s="275" t="s">
        <v>97</v>
      </c>
      <c r="D44" s="276" t="s">
        <v>118</v>
      </c>
      <c r="E44" s="277">
        <f aca="true" t="shared" si="9" ref="E44:E45">SUM(F44:Z44)</f>
        <v>191</v>
      </c>
      <c r="F44" s="277">
        <v>6</v>
      </c>
      <c r="G44" s="277">
        <v>9</v>
      </c>
      <c r="H44" s="277">
        <v>11</v>
      </c>
      <c r="I44" s="277">
        <v>11</v>
      </c>
      <c r="J44" s="277">
        <v>14</v>
      </c>
      <c r="K44" s="277">
        <v>10</v>
      </c>
      <c r="L44" s="277">
        <v>16</v>
      </c>
      <c r="M44" s="277">
        <v>13</v>
      </c>
      <c r="N44" s="277">
        <v>16</v>
      </c>
      <c r="O44" s="277">
        <v>12</v>
      </c>
      <c r="P44" s="277">
        <v>24</v>
      </c>
      <c r="Q44" s="277">
        <v>18</v>
      </c>
      <c r="R44" s="277">
        <v>12</v>
      </c>
      <c r="S44" s="277">
        <v>6</v>
      </c>
      <c r="T44" s="277">
        <v>5</v>
      </c>
      <c r="U44" s="277">
        <v>3</v>
      </c>
      <c r="V44" s="40">
        <v>4</v>
      </c>
      <c r="W44" s="286">
        <v>1</v>
      </c>
      <c r="X44" s="268">
        <v>0</v>
      </c>
      <c r="Y44" s="268">
        <v>0</v>
      </c>
      <c r="Z44" s="268">
        <v>0</v>
      </c>
    </row>
    <row r="45" spans="1:26" s="278" customFormat="1" ht="19.5" customHeight="1">
      <c r="A45" s="283"/>
      <c r="B45" s="284"/>
      <c r="C45" s="275" t="s">
        <v>98</v>
      </c>
      <c r="D45" s="276" t="s">
        <v>119</v>
      </c>
      <c r="E45" s="277">
        <f t="shared" si="9"/>
        <v>179</v>
      </c>
      <c r="F45" s="277">
        <v>6</v>
      </c>
      <c r="G45" s="277">
        <v>12</v>
      </c>
      <c r="H45" s="277">
        <v>7</v>
      </c>
      <c r="I45" s="277">
        <v>9</v>
      </c>
      <c r="J45" s="277">
        <v>12</v>
      </c>
      <c r="K45" s="277">
        <v>12</v>
      </c>
      <c r="L45" s="277">
        <v>8</v>
      </c>
      <c r="M45" s="277">
        <v>14</v>
      </c>
      <c r="N45" s="277">
        <v>17</v>
      </c>
      <c r="O45" s="277">
        <v>17</v>
      </c>
      <c r="P45" s="277">
        <v>17</v>
      </c>
      <c r="Q45" s="277">
        <v>16</v>
      </c>
      <c r="R45" s="277">
        <v>8</v>
      </c>
      <c r="S45" s="277">
        <v>7</v>
      </c>
      <c r="T45" s="277">
        <v>3</v>
      </c>
      <c r="U45" s="277">
        <v>8</v>
      </c>
      <c r="V45" s="40">
        <v>6</v>
      </c>
      <c r="W45" s="268">
        <v>0</v>
      </c>
      <c r="X45" s="268">
        <v>0</v>
      </c>
      <c r="Y45" s="268">
        <v>0</v>
      </c>
      <c r="Z45" s="268">
        <v>0</v>
      </c>
    </row>
    <row r="46" spans="1:26" s="238" customFormat="1" ht="7.5" customHeight="1">
      <c r="A46" s="247"/>
      <c r="B46" s="288"/>
      <c r="C46" s="289"/>
      <c r="D46" s="288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1"/>
      <c r="Q46" s="290"/>
      <c r="R46" s="290"/>
      <c r="S46" s="290"/>
      <c r="T46" s="290"/>
      <c r="U46" s="290"/>
      <c r="V46" s="290"/>
      <c r="W46" s="290"/>
      <c r="X46" s="290"/>
      <c r="Y46" s="290"/>
      <c r="Z46" s="290"/>
    </row>
    <row r="47" spans="1:26" s="238" customFormat="1" ht="15" customHeight="1">
      <c r="A47" s="280" t="s">
        <v>259</v>
      </c>
      <c r="B47" s="280"/>
      <c r="C47" s="269"/>
      <c r="D47" s="269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3"/>
      <c r="Q47" s="272"/>
      <c r="R47" s="272"/>
      <c r="S47" s="272"/>
      <c r="T47" s="272"/>
      <c r="U47" s="272"/>
      <c r="V47" s="272"/>
      <c r="W47" s="272"/>
      <c r="X47" s="272"/>
      <c r="Y47" s="272"/>
      <c r="Z47" s="272"/>
    </row>
  </sheetData>
  <sheetProtection selectLockedCells="1" selectUnlockedCells="1"/>
  <mergeCells count="26">
    <mergeCell ref="A2:N2"/>
    <mergeCell ref="P2:Y2"/>
    <mergeCell ref="A4:B4"/>
    <mergeCell ref="C4:D4"/>
    <mergeCell ref="A5:B5"/>
    <mergeCell ref="C5:D5"/>
    <mergeCell ref="A7:A9"/>
    <mergeCell ref="B7:B9"/>
    <mergeCell ref="A11:A13"/>
    <mergeCell ref="B11:B13"/>
    <mergeCell ref="A15:A17"/>
    <mergeCell ref="B15:B17"/>
    <mergeCell ref="A19:A21"/>
    <mergeCell ref="B19:B21"/>
    <mergeCell ref="A23:A25"/>
    <mergeCell ref="B23:B25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</mergeCells>
  <printOptions/>
  <pageMargins left="0.7479166666666667" right="0.7479166666666667" top="0.5902777777777778" bottom="0.30972222222222223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4"/>
  <sheetViews>
    <sheetView zoomScale="150" zoomScaleNormal="150" workbookViewId="0" topLeftCell="A21">
      <selection activeCell="AA38" sqref="AA38"/>
    </sheetView>
  </sheetViews>
  <sheetFormatPr defaultColWidth="5.3359375" defaultRowHeight="19.5" customHeight="1"/>
  <cols>
    <col min="1" max="1" width="6.6640625" style="292" customWidth="1"/>
    <col min="2" max="2" width="3.6640625" style="292" customWidth="1"/>
    <col min="3" max="3" width="2.6640625" style="293" customWidth="1"/>
    <col min="4" max="4" width="4.10546875" style="293" customWidth="1"/>
    <col min="5" max="5" width="5.3359375" style="294" customWidth="1"/>
    <col min="6" max="6" width="4.88671875" style="294" customWidth="1"/>
    <col min="7" max="10" width="5.3359375" style="295" customWidth="1"/>
    <col min="11" max="11" width="5.21484375" style="294" customWidth="1"/>
    <col min="12" max="12" width="5.3359375" style="294" customWidth="1"/>
    <col min="13" max="13" width="5.4453125" style="296" customWidth="1"/>
    <col min="14" max="14" width="5.3359375" style="294" customWidth="1"/>
    <col min="15" max="15" width="5.10546875" style="296" customWidth="1"/>
    <col min="16" max="16" width="5.10546875" style="297" customWidth="1"/>
    <col min="17" max="17" width="5.10546875" style="294" customWidth="1"/>
    <col min="18" max="18" width="5.4453125" style="294" customWidth="1"/>
    <col min="19" max="19" width="5.10546875" style="294" customWidth="1"/>
    <col min="20" max="20" width="5.4453125" style="294" customWidth="1"/>
    <col min="21" max="23" width="5.21484375" style="294" customWidth="1"/>
    <col min="24" max="25" width="5.4453125" style="294" customWidth="1"/>
    <col min="26" max="26" width="5.21484375" style="294" customWidth="1"/>
    <col min="27" max="27" width="5.21484375" style="296" customWidth="1"/>
    <col min="28" max="28" width="5.3359375" style="296" customWidth="1"/>
    <col min="29" max="16384" width="5.3359375" style="294" customWidth="1"/>
  </cols>
  <sheetData>
    <row r="1" spans="1:28" s="293" customFormat="1" ht="15.75" customHeight="1">
      <c r="A1" s="298" t="s">
        <v>269</v>
      </c>
      <c r="B1" s="298"/>
      <c r="G1" s="299"/>
      <c r="H1" s="299"/>
      <c r="I1" s="299"/>
      <c r="J1" s="299"/>
      <c r="M1" s="300"/>
      <c r="O1" s="292"/>
      <c r="P1" s="301"/>
      <c r="AA1" s="300" t="s">
        <v>270</v>
      </c>
      <c r="AB1" s="292"/>
    </row>
    <row r="2" spans="1:28" s="305" customFormat="1" ht="27.75" customHeight="1">
      <c r="A2" s="302"/>
      <c r="B2" s="303" t="s">
        <v>271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293"/>
      <c r="O2" s="293"/>
      <c r="P2" s="304" t="s">
        <v>272</v>
      </c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2"/>
      <c r="AB2" s="302"/>
    </row>
    <row r="3" spans="1:28" s="293" customFormat="1" ht="15.75" customHeight="1">
      <c r="A3" s="292" t="s">
        <v>4</v>
      </c>
      <c r="B3" s="292"/>
      <c r="C3" s="306"/>
      <c r="D3" s="306"/>
      <c r="E3" s="306"/>
      <c r="G3" s="299"/>
      <c r="H3" s="299"/>
      <c r="I3" s="299"/>
      <c r="J3" s="299"/>
      <c r="M3" s="292"/>
      <c r="O3" s="292"/>
      <c r="P3" s="301"/>
      <c r="AA3" s="307" t="s">
        <v>273</v>
      </c>
      <c r="AB3" s="292"/>
    </row>
    <row r="4" spans="1:27" s="292" customFormat="1" ht="15" customHeight="1">
      <c r="A4" s="308" t="s">
        <v>6</v>
      </c>
      <c r="B4" s="308"/>
      <c r="C4" s="309" t="s">
        <v>211</v>
      </c>
      <c r="D4" s="309"/>
      <c r="E4" s="309" t="s">
        <v>274</v>
      </c>
      <c r="F4" s="310" t="s">
        <v>275</v>
      </c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1"/>
    </row>
    <row r="5" spans="1:27" s="292" customFormat="1" ht="17.25" customHeight="1">
      <c r="A5" s="308"/>
      <c r="B5" s="308"/>
      <c r="C5" s="309"/>
      <c r="D5" s="309"/>
      <c r="E5" s="309"/>
      <c r="F5" s="312" t="s">
        <v>276</v>
      </c>
      <c r="G5" s="313" t="s">
        <v>277</v>
      </c>
      <c r="H5" s="313"/>
      <c r="I5" s="313" t="s">
        <v>278</v>
      </c>
      <c r="J5" s="313"/>
      <c r="K5" s="314" t="s">
        <v>279</v>
      </c>
      <c r="L5" s="314"/>
      <c r="M5" s="314"/>
      <c r="N5" s="314"/>
      <c r="O5" s="314"/>
      <c r="P5" s="315" t="s">
        <v>280</v>
      </c>
      <c r="Q5" s="315"/>
      <c r="R5" s="312" t="s">
        <v>281</v>
      </c>
      <c r="S5" s="312"/>
      <c r="T5" s="312" t="s">
        <v>282</v>
      </c>
      <c r="U5" s="312"/>
      <c r="V5" s="312" t="s">
        <v>283</v>
      </c>
      <c r="W5" s="312"/>
      <c r="X5" s="312" t="s">
        <v>284</v>
      </c>
      <c r="Y5" s="312"/>
      <c r="Z5" s="316" t="s">
        <v>285</v>
      </c>
      <c r="AA5" s="317" t="s">
        <v>286</v>
      </c>
    </row>
    <row r="6" spans="1:27" s="292" customFormat="1" ht="25.5" customHeight="1">
      <c r="A6" s="308"/>
      <c r="B6" s="308"/>
      <c r="C6" s="309"/>
      <c r="D6" s="309"/>
      <c r="E6" s="309"/>
      <c r="F6" s="309"/>
      <c r="G6" s="318" t="s">
        <v>287</v>
      </c>
      <c r="H6" s="318"/>
      <c r="I6" s="318" t="s">
        <v>288</v>
      </c>
      <c r="J6" s="318"/>
      <c r="K6" s="319" t="s">
        <v>289</v>
      </c>
      <c r="L6" s="319"/>
      <c r="M6" s="320" t="s">
        <v>290</v>
      </c>
      <c r="N6" s="320"/>
      <c r="O6" s="321" t="s">
        <v>291</v>
      </c>
      <c r="P6" s="322" t="s">
        <v>292</v>
      </c>
      <c r="Q6" s="322"/>
      <c r="R6" s="323" t="s">
        <v>293</v>
      </c>
      <c r="S6" s="323"/>
      <c r="T6" s="324" t="s">
        <v>294</v>
      </c>
      <c r="U6" s="324"/>
      <c r="V6" s="323" t="s">
        <v>295</v>
      </c>
      <c r="W6" s="323"/>
      <c r="X6" s="324" t="s">
        <v>296</v>
      </c>
      <c r="Y6" s="324"/>
      <c r="Z6" s="316"/>
      <c r="AA6" s="317" t="s">
        <v>297</v>
      </c>
    </row>
    <row r="7" spans="1:27" s="292" customFormat="1" ht="41.25" customHeight="1">
      <c r="A7" s="325" t="s">
        <v>234</v>
      </c>
      <c r="B7" s="325"/>
      <c r="C7" s="326" t="s">
        <v>298</v>
      </c>
      <c r="D7" s="326"/>
      <c r="E7" s="327" t="s">
        <v>299</v>
      </c>
      <c r="F7" s="312"/>
      <c r="G7" s="328" t="s">
        <v>300</v>
      </c>
      <c r="H7" s="328" t="s">
        <v>301</v>
      </c>
      <c r="I7" s="328" t="s">
        <v>300</v>
      </c>
      <c r="J7" s="328" t="s">
        <v>301</v>
      </c>
      <c r="K7" s="328" t="s">
        <v>300</v>
      </c>
      <c r="L7" s="329" t="s">
        <v>301</v>
      </c>
      <c r="M7" s="330" t="s">
        <v>302</v>
      </c>
      <c r="N7" s="330"/>
      <c r="O7" s="331" t="s">
        <v>303</v>
      </c>
      <c r="P7" s="328" t="s">
        <v>300</v>
      </c>
      <c r="Q7" s="328" t="s">
        <v>301</v>
      </c>
      <c r="R7" s="328" t="s">
        <v>300</v>
      </c>
      <c r="S7" s="328" t="s">
        <v>301</v>
      </c>
      <c r="T7" s="328" t="s">
        <v>300</v>
      </c>
      <c r="U7" s="328" t="s">
        <v>301</v>
      </c>
      <c r="V7" s="328" t="s">
        <v>300</v>
      </c>
      <c r="W7" s="328" t="s">
        <v>301</v>
      </c>
      <c r="X7" s="328" t="s">
        <v>300</v>
      </c>
      <c r="Y7" s="328" t="s">
        <v>301</v>
      </c>
      <c r="Z7" s="332" t="s">
        <v>304</v>
      </c>
      <c r="AA7" s="333" t="s">
        <v>305</v>
      </c>
    </row>
    <row r="8" spans="1:27" s="292" customFormat="1" ht="42" customHeight="1">
      <c r="A8" s="325"/>
      <c r="B8" s="325"/>
      <c r="C8" s="326"/>
      <c r="D8" s="326"/>
      <c r="E8" s="327"/>
      <c r="F8" s="325" t="s">
        <v>102</v>
      </c>
      <c r="G8" s="334" t="s">
        <v>306</v>
      </c>
      <c r="H8" s="334" t="s">
        <v>307</v>
      </c>
      <c r="I8" s="334" t="s">
        <v>306</v>
      </c>
      <c r="J8" s="334" t="s">
        <v>307</v>
      </c>
      <c r="K8" s="334" t="s">
        <v>306</v>
      </c>
      <c r="L8" s="334" t="s">
        <v>307</v>
      </c>
      <c r="M8" s="335" t="s">
        <v>308</v>
      </c>
      <c r="N8" s="336" t="s">
        <v>309</v>
      </c>
      <c r="O8" s="337" t="s">
        <v>309</v>
      </c>
      <c r="P8" s="334" t="s">
        <v>306</v>
      </c>
      <c r="Q8" s="334" t="s">
        <v>307</v>
      </c>
      <c r="R8" s="334" t="s">
        <v>306</v>
      </c>
      <c r="S8" s="334" t="s">
        <v>307</v>
      </c>
      <c r="T8" s="334" t="s">
        <v>306</v>
      </c>
      <c r="U8" s="334" t="s">
        <v>307</v>
      </c>
      <c r="V8" s="334" t="s">
        <v>306</v>
      </c>
      <c r="W8" s="334" t="s">
        <v>307</v>
      </c>
      <c r="X8" s="334" t="s">
        <v>306</v>
      </c>
      <c r="Y8" s="334" t="s">
        <v>307</v>
      </c>
      <c r="Z8" s="332"/>
      <c r="AA8" s="333"/>
    </row>
    <row r="9" spans="1:27" s="292" customFormat="1" ht="7.5" customHeight="1">
      <c r="A9" s="338"/>
      <c r="B9" s="339"/>
      <c r="C9" s="340"/>
      <c r="D9" s="339"/>
      <c r="G9" s="341"/>
      <c r="H9" s="341"/>
      <c r="I9" s="341"/>
      <c r="J9" s="341"/>
      <c r="K9" s="317"/>
      <c r="L9" s="317"/>
      <c r="M9" s="341"/>
      <c r="N9" s="341"/>
      <c r="O9" s="317"/>
      <c r="P9" s="342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</row>
    <row r="10" spans="1:27" ht="24" customHeight="1">
      <c r="A10" s="343" t="s">
        <v>310</v>
      </c>
      <c r="B10" s="37">
        <v>2001</v>
      </c>
      <c r="C10" s="344" t="s">
        <v>86</v>
      </c>
      <c r="D10" s="345" t="s">
        <v>102</v>
      </c>
      <c r="E10" s="346">
        <f aca="true" t="shared" si="0" ref="E10:E21">SUM(F10,AA10)</f>
        <v>2634</v>
      </c>
      <c r="F10" s="346">
        <f>SUM(F11:F12)</f>
        <v>2608</v>
      </c>
      <c r="G10" s="347">
        <f>SUM(G11:G12)</f>
        <v>2</v>
      </c>
      <c r="H10" s="347">
        <f>SUM(H11:H12)</f>
        <v>2</v>
      </c>
      <c r="I10" s="347">
        <f>SUM(I11:I12)</f>
        <v>58</v>
      </c>
      <c r="J10" s="347">
        <f>SUM(J11:J12)</f>
        <v>32</v>
      </c>
      <c r="K10" s="347">
        <f>SUM(K11:K12)</f>
        <v>36</v>
      </c>
      <c r="L10" s="347">
        <f>SUM(L11:L12)</f>
        <v>25</v>
      </c>
      <c r="M10" s="347">
        <f>SUM(M11:M12)</f>
        <v>22</v>
      </c>
      <c r="N10" s="347">
        <f>SUM(N11:N12)</f>
        <v>3</v>
      </c>
      <c r="O10" s="347">
        <f>SUM(O11:O12)</f>
        <v>10</v>
      </c>
      <c r="P10" s="347">
        <f>SUM(P11:P12)</f>
        <v>161</v>
      </c>
      <c r="Q10" s="347">
        <f>SUM(Q11:Q12)</f>
        <v>77</v>
      </c>
      <c r="R10" s="347">
        <f>SUM(R11:R12)</f>
        <v>416</v>
      </c>
      <c r="S10" s="347">
        <f>SUM(S11:S12)</f>
        <v>135</v>
      </c>
      <c r="T10" s="347">
        <f>SUM(T11:T12)</f>
        <v>461</v>
      </c>
      <c r="U10" s="347">
        <f>SUM(U11:U12)</f>
        <v>204</v>
      </c>
      <c r="V10" s="347">
        <f>SUM(V11:V12)</f>
        <v>12</v>
      </c>
      <c r="W10" s="347">
        <f>SUM(W11:W12)</f>
        <v>0</v>
      </c>
      <c r="X10" s="347">
        <f>SUM(X11:X12)</f>
        <v>691</v>
      </c>
      <c r="Y10" s="347">
        <f>SUM(Y11:Y12)</f>
        <v>254</v>
      </c>
      <c r="Z10" s="347">
        <f>SUM(Z11:Z12)</f>
        <v>7</v>
      </c>
      <c r="AA10" s="347">
        <f>SUM(AA11:AA12)</f>
        <v>26</v>
      </c>
    </row>
    <row r="11" spans="1:27" ht="24" customHeight="1">
      <c r="A11" s="343"/>
      <c r="B11" s="37"/>
      <c r="C11" s="344" t="s">
        <v>97</v>
      </c>
      <c r="D11" s="345" t="s">
        <v>118</v>
      </c>
      <c r="E11" s="346">
        <f t="shared" si="0"/>
        <v>1421</v>
      </c>
      <c r="F11" s="346">
        <f aca="true" t="shared" si="1" ref="F11:F12">SUM(G11:Z11)</f>
        <v>1414</v>
      </c>
      <c r="G11" s="347">
        <v>1</v>
      </c>
      <c r="H11" s="347">
        <v>2</v>
      </c>
      <c r="I11" s="347">
        <v>41</v>
      </c>
      <c r="J11" s="347">
        <v>19</v>
      </c>
      <c r="K11" s="347">
        <v>24</v>
      </c>
      <c r="L11" s="347">
        <v>11</v>
      </c>
      <c r="M11" s="347">
        <v>10</v>
      </c>
      <c r="N11" s="347">
        <v>0</v>
      </c>
      <c r="O11" s="347">
        <v>1</v>
      </c>
      <c r="P11" s="347">
        <v>96</v>
      </c>
      <c r="Q11" s="347">
        <v>57</v>
      </c>
      <c r="R11" s="347">
        <v>246</v>
      </c>
      <c r="S11" s="347">
        <v>86</v>
      </c>
      <c r="T11" s="347">
        <v>250</v>
      </c>
      <c r="U11" s="347">
        <v>141</v>
      </c>
      <c r="V11" s="347">
        <v>12</v>
      </c>
      <c r="W11" s="347">
        <v>0</v>
      </c>
      <c r="X11" s="347">
        <v>305</v>
      </c>
      <c r="Y11" s="347">
        <v>105</v>
      </c>
      <c r="Z11" s="347">
        <v>7</v>
      </c>
      <c r="AA11" s="347">
        <v>7</v>
      </c>
    </row>
    <row r="12" spans="1:27" ht="24" customHeight="1">
      <c r="A12" s="343"/>
      <c r="B12" s="37"/>
      <c r="C12" s="348" t="s">
        <v>98</v>
      </c>
      <c r="D12" s="349" t="s">
        <v>119</v>
      </c>
      <c r="E12" s="346">
        <f t="shared" si="0"/>
        <v>1213</v>
      </c>
      <c r="F12" s="346">
        <f t="shared" si="1"/>
        <v>1194</v>
      </c>
      <c r="G12" s="347">
        <v>1</v>
      </c>
      <c r="H12" s="347">
        <v>0</v>
      </c>
      <c r="I12" s="347">
        <v>17</v>
      </c>
      <c r="J12" s="347">
        <v>13</v>
      </c>
      <c r="K12" s="347">
        <v>12</v>
      </c>
      <c r="L12" s="347">
        <v>14</v>
      </c>
      <c r="M12" s="347">
        <v>12</v>
      </c>
      <c r="N12" s="347">
        <v>3</v>
      </c>
      <c r="O12" s="347">
        <v>9</v>
      </c>
      <c r="P12" s="347">
        <v>65</v>
      </c>
      <c r="Q12" s="347">
        <v>20</v>
      </c>
      <c r="R12" s="347">
        <v>170</v>
      </c>
      <c r="S12" s="347">
        <v>49</v>
      </c>
      <c r="T12" s="347">
        <v>211</v>
      </c>
      <c r="U12" s="347">
        <v>63</v>
      </c>
      <c r="V12" s="347">
        <v>0</v>
      </c>
      <c r="W12" s="347">
        <v>0</v>
      </c>
      <c r="X12" s="347">
        <v>386</v>
      </c>
      <c r="Y12" s="347">
        <v>149</v>
      </c>
      <c r="Z12" s="347">
        <v>0</v>
      </c>
      <c r="AA12" s="347">
        <v>19</v>
      </c>
    </row>
    <row r="13" spans="1:27" ht="24" customHeight="1">
      <c r="A13" s="343" t="s">
        <v>311</v>
      </c>
      <c r="B13" s="37">
        <v>2002</v>
      </c>
      <c r="C13" s="344" t="s">
        <v>86</v>
      </c>
      <c r="D13" s="345" t="s">
        <v>102</v>
      </c>
      <c r="E13" s="346">
        <f t="shared" si="0"/>
        <v>2683</v>
      </c>
      <c r="F13" s="346">
        <f>SUM(F14:F15)</f>
        <v>2659</v>
      </c>
      <c r="G13" s="347">
        <f>SUM(G14:G15)</f>
        <v>3</v>
      </c>
      <c r="H13" s="347">
        <f>SUM(H14:H15)</f>
        <v>2</v>
      </c>
      <c r="I13" s="347">
        <f>SUM(I14:I15)</f>
        <v>62</v>
      </c>
      <c r="J13" s="347">
        <f>SUM(J14:J15)</f>
        <v>41</v>
      </c>
      <c r="K13" s="347">
        <f>SUM(K14:K15)</f>
        <v>42</v>
      </c>
      <c r="L13" s="347">
        <f>SUM(L14:L15)</f>
        <v>31</v>
      </c>
      <c r="M13" s="347">
        <f>SUM(M14:M15)</f>
        <v>30</v>
      </c>
      <c r="N13" s="347">
        <f>SUM(N14:N15)</f>
        <v>5</v>
      </c>
      <c r="O13" s="347">
        <f>SUM(O14:O15)</f>
        <v>18</v>
      </c>
      <c r="P13" s="347">
        <f>SUM(P14:P15)</f>
        <v>162</v>
      </c>
      <c r="Q13" s="347">
        <f>SUM(Q14:Q15)</f>
        <v>80</v>
      </c>
      <c r="R13" s="347">
        <f>SUM(R14:R15)</f>
        <v>431</v>
      </c>
      <c r="S13" s="347">
        <f>SUM(S14:S15)</f>
        <v>170</v>
      </c>
      <c r="T13" s="347">
        <f>SUM(T14:T15)</f>
        <v>448</v>
      </c>
      <c r="U13" s="347">
        <f>SUM(U14:U15)</f>
        <v>189</v>
      </c>
      <c r="V13" s="347">
        <f>SUM(V14:V15)</f>
        <v>12</v>
      </c>
      <c r="W13" s="347">
        <f>SUM(W14:W15)</f>
        <v>0</v>
      </c>
      <c r="X13" s="347">
        <f>SUM(X14:X15)</f>
        <v>685</v>
      </c>
      <c r="Y13" s="347">
        <f>SUM(Y14:Y15)</f>
        <v>240</v>
      </c>
      <c r="Z13" s="347">
        <f>SUM(Z14:Z15)</f>
        <v>8</v>
      </c>
      <c r="AA13" s="347">
        <f>SUM(AA14:AA15)</f>
        <v>24</v>
      </c>
    </row>
    <row r="14" spans="1:27" ht="24" customHeight="1">
      <c r="A14" s="343"/>
      <c r="B14" s="37"/>
      <c r="C14" s="344" t="s">
        <v>97</v>
      </c>
      <c r="D14" s="345" t="s">
        <v>118</v>
      </c>
      <c r="E14" s="346">
        <f t="shared" si="0"/>
        <v>1438</v>
      </c>
      <c r="F14" s="346">
        <f aca="true" t="shared" si="2" ref="F14:F15">SUM(G14:Z14)</f>
        <v>1431</v>
      </c>
      <c r="G14" s="347">
        <v>2</v>
      </c>
      <c r="H14" s="347">
        <v>2</v>
      </c>
      <c r="I14" s="347">
        <v>42</v>
      </c>
      <c r="J14" s="347">
        <v>22</v>
      </c>
      <c r="K14" s="347">
        <v>29</v>
      </c>
      <c r="L14" s="347">
        <v>10</v>
      </c>
      <c r="M14" s="347">
        <v>10</v>
      </c>
      <c r="N14" s="347">
        <v>1</v>
      </c>
      <c r="O14" s="347">
        <v>2</v>
      </c>
      <c r="P14" s="347">
        <v>97</v>
      </c>
      <c r="Q14" s="347">
        <v>58</v>
      </c>
      <c r="R14" s="347">
        <v>260</v>
      </c>
      <c r="S14" s="347">
        <v>107</v>
      </c>
      <c r="T14" s="347">
        <v>235</v>
      </c>
      <c r="U14" s="347">
        <v>132</v>
      </c>
      <c r="V14" s="347">
        <v>12</v>
      </c>
      <c r="W14" s="347">
        <v>0</v>
      </c>
      <c r="X14" s="347">
        <v>303</v>
      </c>
      <c r="Y14" s="347">
        <v>100</v>
      </c>
      <c r="Z14" s="347">
        <v>7</v>
      </c>
      <c r="AA14" s="347">
        <v>7</v>
      </c>
    </row>
    <row r="15" spans="1:27" ht="24" customHeight="1">
      <c r="A15" s="343"/>
      <c r="B15" s="37"/>
      <c r="C15" s="344" t="s">
        <v>98</v>
      </c>
      <c r="D15" s="349" t="s">
        <v>119</v>
      </c>
      <c r="E15" s="346">
        <f t="shared" si="0"/>
        <v>1245</v>
      </c>
      <c r="F15" s="346">
        <f t="shared" si="2"/>
        <v>1228</v>
      </c>
      <c r="G15" s="347">
        <v>1</v>
      </c>
      <c r="H15" s="347">
        <v>0</v>
      </c>
      <c r="I15" s="347">
        <v>20</v>
      </c>
      <c r="J15" s="347">
        <v>19</v>
      </c>
      <c r="K15" s="347">
        <v>13</v>
      </c>
      <c r="L15" s="347">
        <v>21</v>
      </c>
      <c r="M15" s="347">
        <v>20</v>
      </c>
      <c r="N15" s="347">
        <v>4</v>
      </c>
      <c r="O15" s="347">
        <v>16</v>
      </c>
      <c r="P15" s="347">
        <v>65</v>
      </c>
      <c r="Q15" s="347">
        <v>22</v>
      </c>
      <c r="R15" s="347">
        <v>171</v>
      </c>
      <c r="S15" s="347">
        <v>63</v>
      </c>
      <c r="T15" s="347">
        <v>213</v>
      </c>
      <c r="U15" s="347">
        <v>57</v>
      </c>
      <c r="V15" s="347">
        <v>0</v>
      </c>
      <c r="W15" s="347">
        <v>0</v>
      </c>
      <c r="X15" s="347">
        <v>382</v>
      </c>
      <c r="Y15" s="347">
        <v>140</v>
      </c>
      <c r="Z15" s="347">
        <v>1</v>
      </c>
      <c r="AA15" s="347">
        <v>17</v>
      </c>
    </row>
    <row r="16" spans="1:27" ht="24" customHeight="1">
      <c r="A16" s="343" t="s">
        <v>312</v>
      </c>
      <c r="B16" s="37">
        <v>2003</v>
      </c>
      <c r="C16" s="344" t="s">
        <v>86</v>
      </c>
      <c r="D16" s="345" t="s">
        <v>102</v>
      </c>
      <c r="E16" s="346">
        <f t="shared" si="0"/>
        <v>2654</v>
      </c>
      <c r="F16" s="346">
        <f>SUM(F17:F18)</f>
        <v>2641</v>
      </c>
      <c r="G16" s="346">
        <f>SUM(G17:G18)</f>
        <v>6</v>
      </c>
      <c r="H16" s="346">
        <f>SUM(H17:H18)</f>
        <v>4</v>
      </c>
      <c r="I16" s="346">
        <f>SUM(I17:I18)</f>
        <v>79</v>
      </c>
      <c r="J16" s="346">
        <f>SUM(J17:J18)</f>
        <v>54</v>
      </c>
      <c r="K16" s="346">
        <f>SUM(K17:K18)</f>
        <v>44</v>
      </c>
      <c r="L16" s="346">
        <f>SUM(L17:L18)</f>
        <v>31</v>
      </c>
      <c r="M16" s="346">
        <f>SUM(M17:M18)</f>
        <v>65</v>
      </c>
      <c r="N16" s="346">
        <f>SUM(N17:N18)</f>
        <v>4</v>
      </c>
      <c r="O16" s="346">
        <f>SUM(O17:O18)</f>
        <v>21</v>
      </c>
      <c r="P16" s="346">
        <f>SUM(P17:P18)</f>
        <v>156</v>
      </c>
      <c r="Q16" s="346">
        <f>SUM(Q17:Q18)</f>
        <v>70</v>
      </c>
      <c r="R16" s="346">
        <f>SUM(R17:R18)</f>
        <v>518</v>
      </c>
      <c r="S16" s="346">
        <f>SUM(S17:S18)</f>
        <v>161</v>
      </c>
      <c r="T16" s="346">
        <f>SUM(T17:T18)</f>
        <v>453</v>
      </c>
      <c r="U16" s="346">
        <f>SUM(U17:U18)</f>
        <v>115</v>
      </c>
      <c r="V16" s="346">
        <f>SUM(V17:V18)</f>
        <v>10</v>
      </c>
      <c r="W16" s="346">
        <f>SUM(W17:W18)</f>
        <v>0</v>
      </c>
      <c r="X16" s="346">
        <f>SUM(X17:X18)</f>
        <v>718</v>
      </c>
      <c r="Y16" s="346">
        <f>SUM(Y17:Y18)</f>
        <v>126</v>
      </c>
      <c r="Z16" s="346">
        <f>SUM(Z17:Z18)</f>
        <v>6</v>
      </c>
      <c r="AA16" s="346">
        <f>SUM(AA17:AA18)</f>
        <v>13</v>
      </c>
    </row>
    <row r="17" spans="1:27" ht="24" customHeight="1">
      <c r="A17" s="343"/>
      <c r="B17" s="37"/>
      <c r="C17" s="344" t="s">
        <v>97</v>
      </c>
      <c r="D17" s="345" t="s">
        <v>118</v>
      </c>
      <c r="E17" s="346">
        <f t="shared" si="0"/>
        <v>1401</v>
      </c>
      <c r="F17" s="346">
        <f aca="true" t="shared" si="3" ref="F17:F18">SUM(G17:Z17)</f>
        <v>1399</v>
      </c>
      <c r="G17" s="347">
        <v>5</v>
      </c>
      <c r="H17" s="347">
        <v>2</v>
      </c>
      <c r="I17" s="347">
        <v>53</v>
      </c>
      <c r="J17" s="347">
        <v>27</v>
      </c>
      <c r="K17" s="347">
        <v>29</v>
      </c>
      <c r="L17" s="347">
        <v>11</v>
      </c>
      <c r="M17" s="347">
        <v>29</v>
      </c>
      <c r="N17" s="347">
        <v>2</v>
      </c>
      <c r="O17" s="347">
        <v>1</v>
      </c>
      <c r="P17" s="347">
        <v>94</v>
      </c>
      <c r="Q17" s="347">
        <v>50</v>
      </c>
      <c r="R17" s="347">
        <v>329</v>
      </c>
      <c r="S17" s="347">
        <v>92</v>
      </c>
      <c r="T17" s="347">
        <v>225</v>
      </c>
      <c r="U17" s="347">
        <v>81</v>
      </c>
      <c r="V17" s="347">
        <v>10</v>
      </c>
      <c r="W17" s="347">
        <v>0</v>
      </c>
      <c r="X17" s="347">
        <v>310</v>
      </c>
      <c r="Y17" s="347">
        <v>44</v>
      </c>
      <c r="Z17" s="347">
        <v>5</v>
      </c>
      <c r="AA17" s="347">
        <v>2</v>
      </c>
    </row>
    <row r="18" spans="1:27" s="296" customFormat="1" ht="24" customHeight="1">
      <c r="A18" s="343"/>
      <c r="B18" s="37"/>
      <c r="C18" s="344" t="s">
        <v>98</v>
      </c>
      <c r="D18" s="349" t="s">
        <v>119</v>
      </c>
      <c r="E18" s="346">
        <f t="shared" si="0"/>
        <v>1253</v>
      </c>
      <c r="F18" s="346">
        <f t="shared" si="3"/>
        <v>1242</v>
      </c>
      <c r="G18" s="347">
        <v>1</v>
      </c>
      <c r="H18" s="347">
        <v>2</v>
      </c>
      <c r="I18" s="347">
        <v>26</v>
      </c>
      <c r="J18" s="347">
        <v>27</v>
      </c>
      <c r="K18" s="347">
        <v>15</v>
      </c>
      <c r="L18" s="347">
        <v>20</v>
      </c>
      <c r="M18" s="347">
        <v>36</v>
      </c>
      <c r="N18" s="347">
        <v>2</v>
      </c>
      <c r="O18" s="347">
        <v>20</v>
      </c>
      <c r="P18" s="347">
        <v>62</v>
      </c>
      <c r="Q18" s="347">
        <v>20</v>
      </c>
      <c r="R18" s="347">
        <v>189</v>
      </c>
      <c r="S18" s="347">
        <v>69</v>
      </c>
      <c r="T18" s="347">
        <v>228</v>
      </c>
      <c r="U18" s="347">
        <v>34</v>
      </c>
      <c r="V18" s="347">
        <v>0</v>
      </c>
      <c r="W18" s="347">
        <v>0</v>
      </c>
      <c r="X18" s="347">
        <v>408</v>
      </c>
      <c r="Y18" s="347">
        <v>82</v>
      </c>
      <c r="Z18" s="347">
        <v>1</v>
      </c>
      <c r="AA18" s="347">
        <v>11</v>
      </c>
    </row>
    <row r="19" spans="1:27" ht="24" customHeight="1">
      <c r="A19" s="343" t="s">
        <v>313</v>
      </c>
      <c r="B19" s="37">
        <v>2004</v>
      </c>
      <c r="C19" s="344" t="s">
        <v>86</v>
      </c>
      <c r="D19" s="345" t="s">
        <v>102</v>
      </c>
      <c r="E19" s="346">
        <f t="shared" si="0"/>
        <v>2678</v>
      </c>
      <c r="F19" s="346">
        <f>SUM(F20:F21)</f>
        <v>2666</v>
      </c>
      <c r="G19" s="346">
        <f>SUM(G20:G21)</f>
        <v>7</v>
      </c>
      <c r="H19" s="346">
        <f>SUM(H20:H21)</f>
        <v>4</v>
      </c>
      <c r="I19" s="346">
        <f>SUM(I20:I21)</f>
        <v>80</v>
      </c>
      <c r="J19" s="346">
        <f>SUM(J20:J21)</f>
        <v>67</v>
      </c>
      <c r="K19" s="346">
        <f>SUM(K20:K21)</f>
        <v>45</v>
      </c>
      <c r="L19" s="346">
        <f>SUM(L20:L21)</f>
        <v>35</v>
      </c>
      <c r="M19" s="346">
        <f>SUM(M20:M21)</f>
        <v>66</v>
      </c>
      <c r="N19" s="346">
        <f>SUM(N20:N21)</f>
        <v>4</v>
      </c>
      <c r="O19" s="346">
        <f>SUM(O20:O21)</f>
        <v>26</v>
      </c>
      <c r="P19" s="346">
        <f>SUM(P20:P21)</f>
        <v>157</v>
      </c>
      <c r="Q19" s="346">
        <f>SUM(Q20:Q21)</f>
        <v>79</v>
      </c>
      <c r="R19" s="346">
        <f>SUM(R20:R21)</f>
        <v>510</v>
      </c>
      <c r="S19" s="346">
        <f>SUM(S20:S21)</f>
        <v>159</v>
      </c>
      <c r="T19" s="346">
        <f>SUM(T20:T21)</f>
        <v>464</v>
      </c>
      <c r="U19" s="346">
        <f>SUM(U20:U21)</f>
        <v>135</v>
      </c>
      <c r="V19" s="346">
        <f>SUM(V20:V21)</f>
        <v>10</v>
      </c>
      <c r="W19" s="346">
        <f>SUM(W20:W21)</f>
        <v>0</v>
      </c>
      <c r="X19" s="346">
        <f>SUM(X20:X21)</f>
        <v>700</v>
      </c>
      <c r="Y19" s="346">
        <f>SUM(Y20:Y21)</f>
        <v>113</v>
      </c>
      <c r="Z19" s="346">
        <f>SUM(Z20:Z21)</f>
        <v>5</v>
      </c>
      <c r="AA19" s="346">
        <f>SUM(AA20:AA21)</f>
        <v>12</v>
      </c>
    </row>
    <row r="20" spans="1:27" ht="24" customHeight="1">
      <c r="A20" s="343"/>
      <c r="B20" s="37"/>
      <c r="C20" s="344" t="s">
        <v>97</v>
      </c>
      <c r="D20" s="345" t="s">
        <v>118</v>
      </c>
      <c r="E20" s="346">
        <f t="shared" si="0"/>
        <v>1414</v>
      </c>
      <c r="F20" s="346">
        <f aca="true" t="shared" si="4" ref="F20:F21">SUM(G20:Z20)</f>
        <v>1412</v>
      </c>
      <c r="G20" s="347">
        <v>6</v>
      </c>
      <c r="H20" s="347">
        <v>3</v>
      </c>
      <c r="I20" s="347">
        <v>55</v>
      </c>
      <c r="J20" s="347">
        <v>34</v>
      </c>
      <c r="K20" s="347">
        <v>33</v>
      </c>
      <c r="L20" s="347">
        <v>14</v>
      </c>
      <c r="M20" s="347">
        <v>28</v>
      </c>
      <c r="N20" s="347">
        <v>2</v>
      </c>
      <c r="O20" s="347">
        <v>1</v>
      </c>
      <c r="P20" s="347">
        <v>95</v>
      </c>
      <c r="Q20" s="347">
        <v>51</v>
      </c>
      <c r="R20" s="347">
        <v>323</v>
      </c>
      <c r="S20" s="347">
        <v>93</v>
      </c>
      <c r="T20" s="347">
        <v>230</v>
      </c>
      <c r="U20" s="347">
        <v>89</v>
      </c>
      <c r="V20" s="347">
        <v>10</v>
      </c>
      <c r="W20" s="347">
        <v>0</v>
      </c>
      <c r="X20" s="347">
        <v>299</v>
      </c>
      <c r="Y20" s="347">
        <v>42</v>
      </c>
      <c r="Z20" s="347">
        <v>4</v>
      </c>
      <c r="AA20" s="347">
        <v>2</v>
      </c>
    </row>
    <row r="21" spans="1:27" s="296" customFormat="1" ht="24" customHeight="1">
      <c r="A21" s="343"/>
      <c r="B21" s="37"/>
      <c r="C21" s="344" t="s">
        <v>98</v>
      </c>
      <c r="D21" s="349" t="s">
        <v>119</v>
      </c>
      <c r="E21" s="346">
        <f t="shared" si="0"/>
        <v>1264</v>
      </c>
      <c r="F21" s="346">
        <f t="shared" si="4"/>
        <v>1254</v>
      </c>
      <c r="G21" s="347">
        <v>1</v>
      </c>
      <c r="H21" s="347">
        <v>1</v>
      </c>
      <c r="I21" s="347">
        <v>25</v>
      </c>
      <c r="J21" s="347">
        <v>33</v>
      </c>
      <c r="K21" s="347">
        <v>12</v>
      </c>
      <c r="L21" s="347">
        <v>21</v>
      </c>
      <c r="M21" s="347">
        <v>38</v>
      </c>
      <c r="N21" s="347">
        <v>2</v>
      </c>
      <c r="O21" s="347">
        <v>25</v>
      </c>
      <c r="P21" s="347">
        <v>62</v>
      </c>
      <c r="Q21" s="347">
        <v>28</v>
      </c>
      <c r="R21" s="347">
        <v>187</v>
      </c>
      <c r="S21" s="347">
        <v>66</v>
      </c>
      <c r="T21" s="347">
        <v>234</v>
      </c>
      <c r="U21" s="347">
        <v>46</v>
      </c>
      <c r="V21" s="347">
        <v>0</v>
      </c>
      <c r="W21" s="347">
        <v>0</v>
      </c>
      <c r="X21" s="347">
        <v>401</v>
      </c>
      <c r="Y21" s="347">
        <v>71</v>
      </c>
      <c r="Z21" s="347">
        <v>1</v>
      </c>
      <c r="AA21" s="347">
        <v>10</v>
      </c>
    </row>
    <row r="22" spans="1:27" ht="24" customHeight="1">
      <c r="A22" s="343" t="s">
        <v>314</v>
      </c>
      <c r="B22" s="37">
        <v>2005</v>
      </c>
      <c r="C22" s="344" t="s">
        <v>86</v>
      </c>
      <c r="D22" s="345" t="s">
        <v>102</v>
      </c>
      <c r="E22" s="346">
        <f>SUM(E23:E24)</f>
        <v>2727</v>
      </c>
      <c r="F22" s="346">
        <f>SUM(F23:F24)</f>
        <v>2716</v>
      </c>
      <c r="G22" s="347">
        <f>SUM(G23:G24)</f>
        <v>9</v>
      </c>
      <c r="H22" s="347">
        <f>SUM(H23:H24)</f>
        <v>5</v>
      </c>
      <c r="I22" s="347">
        <f>SUM(I23:I24)</f>
        <v>91</v>
      </c>
      <c r="J22" s="347">
        <f>SUM(J23:J24)</f>
        <v>74</v>
      </c>
      <c r="K22" s="347">
        <f>SUM(K23:K24)</f>
        <v>57</v>
      </c>
      <c r="L22" s="347">
        <f>SUM(L23:L24)</f>
        <v>37</v>
      </c>
      <c r="M22" s="347">
        <f>SUM(M23:M24)</f>
        <v>65</v>
      </c>
      <c r="N22" s="347">
        <f>SUM(N23:N24)</f>
        <v>4</v>
      </c>
      <c r="O22" s="347">
        <f>SUM(O23:O24)</f>
        <v>36</v>
      </c>
      <c r="P22" s="347">
        <f>SUM(P23:P24)</f>
        <v>163</v>
      </c>
      <c r="Q22" s="347">
        <f>SUM(Q23:Q24)</f>
        <v>87</v>
      </c>
      <c r="R22" s="347">
        <f>SUM(R23:R24)</f>
        <v>535</v>
      </c>
      <c r="S22" s="347">
        <f>SUM(S23:S24)</f>
        <v>167</v>
      </c>
      <c r="T22" s="347">
        <f>SUM(T23:T24)</f>
        <v>458</v>
      </c>
      <c r="U22" s="347">
        <f>SUM(U23:U24)</f>
        <v>113</v>
      </c>
      <c r="V22" s="347">
        <f>SUM(V23:V24)</f>
        <v>10</v>
      </c>
      <c r="W22" s="347">
        <f>SUM(W23:W24)</f>
        <v>0</v>
      </c>
      <c r="X22" s="347">
        <f>SUM(X23:X24)</f>
        <v>691</v>
      </c>
      <c r="Y22" s="347">
        <f>SUM(Y23:Y24)</f>
        <v>110</v>
      </c>
      <c r="Z22" s="347">
        <f>SUM(Z23:Z24)</f>
        <v>4</v>
      </c>
      <c r="AA22" s="347">
        <f>SUM(AA23:AA24)</f>
        <v>11</v>
      </c>
    </row>
    <row r="23" spans="1:27" ht="24" customHeight="1">
      <c r="A23" s="343"/>
      <c r="B23" s="37"/>
      <c r="C23" s="344" t="s">
        <v>97</v>
      </c>
      <c r="D23" s="345" t="s">
        <v>118</v>
      </c>
      <c r="E23" s="346">
        <f aca="true" t="shared" si="5" ref="E23:E24">SUM(F23,AA23)</f>
        <v>1430</v>
      </c>
      <c r="F23" s="346">
        <f aca="true" t="shared" si="6" ref="F23:F24">SUM(G23:Z23)</f>
        <v>1429</v>
      </c>
      <c r="G23" s="347">
        <v>7</v>
      </c>
      <c r="H23" s="347">
        <v>4</v>
      </c>
      <c r="I23" s="347">
        <v>53</v>
      </c>
      <c r="J23" s="347">
        <v>41</v>
      </c>
      <c r="K23" s="347">
        <v>34</v>
      </c>
      <c r="L23" s="347">
        <v>13</v>
      </c>
      <c r="M23" s="347">
        <v>28</v>
      </c>
      <c r="N23" s="347">
        <v>2</v>
      </c>
      <c r="O23" s="347">
        <v>1</v>
      </c>
      <c r="P23" s="347">
        <v>97</v>
      </c>
      <c r="Q23" s="347">
        <v>56</v>
      </c>
      <c r="R23" s="347">
        <v>337</v>
      </c>
      <c r="S23" s="347">
        <v>100</v>
      </c>
      <c r="T23" s="347">
        <v>233</v>
      </c>
      <c r="U23" s="347">
        <v>79</v>
      </c>
      <c r="V23" s="347">
        <v>10</v>
      </c>
      <c r="W23" s="347">
        <v>0</v>
      </c>
      <c r="X23" s="347">
        <v>292</v>
      </c>
      <c r="Y23" s="347">
        <v>39</v>
      </c>
      <c r="Z23" s="347">
        <v>3</v>
      </c>
      <c r="AA23" s="347">
        <v>1</v>
      </c>
    </row>
    <row r="24" spans="1:27" ht="24" customHeight="1">
      <c r="A24" s="343"/>
      <c r="B24" s="37"/>
      <c r="C24" s="348" t="s">
        <v>98</v>
      </c>
      <c r="D24" s="349" t="s">
        <v>119</v>
      </c>
      <c r="E24" s="346">
        <f t="shared" si="5"/>
        <v>1297</v>
      </c>
      <c r="F24" s="346">
        <f t="shared" si="6"/>
        <v>1287</v>
      </c>
      <c r="G24" s="347">
        <v>2</v>
      </c>
      <c r="H24" s="347">
        <v>1</v>
      </c>
      <c r="I24" s="347">
        <v>38</v>
      </c>
      <c r="J24" s="347">
        <v>33</v>
      </c>
      <c r="K24" s="347">
        <v>23</v>
      </c>
      <c r="L24" s="347">
        <v>24</v>
      </c>
      <c r="M24" s="347">
        <v>37</v>
      </c>
      <c r="N24" s="347">
        <v>2</v>
      </c>
      <c r="O24" s="347">
        <v>35</v>
      </c>
      <c r="P24" s="347">
        <v>66</v>
      </c>
      <c r="Q24" s="347">
        <v>31</v>
      </c>
      <c r="R24" s="347">
        <v>198</v>
      </c>
      <c r="S24" s="347">
        <v>67</v>
      </c>
      <c r="T24" s="347">
        <v>225</v>
      </c>
      <c r="U24" s="347">
        <v>34</v>
      </c>
      <c r="V24" s="347">
        <v>0</v>
      </c>
      <c r="W24" s="347">
        <v>0</v>
      </c>
      <c r="X24" s="347">
        <v>399</v>
      </c>
      <c r="Y24" s="347">
        <v>71</v>
      </c>
      <c r="Z24" s="347">
        <v>1</v>
      </c>
      <c r="AA24" s="347">
        <v>10</v>
      </c>
    </row>
    <row r="25" spans="1:29" s="292" customFormat="1" ht="15" customHeight="1">
      <c r="A25" s="350" t="s">
        <v>6</v>
      </c>
      <c r="B25" s="350"/>
      <c r="C25" s="351" t="s">
        <v>211</v>
      </c>
      <c r="D25" s="351"/>
      <c r="E25" s="351" t="s">
        <v>274</v>
      </c>
      <c r="F25" s="352" t="s">
        <v>315</v>
      </c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11"/>
    </row>
    <row r="26" spans="1:29" s="292" customFormat="1" ht="22.5" customHeight="1">
      <c r="A26" s="350"/>
      <c r="B26" s="350"/>
      <c r="C26" s="351"/>
      <c r="D26" s="351"/>
      <c r="E26" s="351"/>
      <c r="F26" s="353" t="s">
        <v>276</v>
      </c>
      <c r="G26" s="353" t="s">
        <v>316</v>
      </c>
      <c r="H26" s="353"/>
      <c r="I26" s="354" t="s">
        <v>317</v>
      </c>
      <c r="J26" s="354"/>
      <c r="K26" s="355" t="s">
        <v>318</v>
      </c>
      <c r="L26" s="355"/>
      <c r="M26" s="356" t="s">
        <v>279</v>
      </c>
      <c r="N26" s="356"/>
      <c r="O26" s="356"/>
      <c r="P26" s="356"/>
      <c r="Q26" s="356"/>
      <c r="R26" s="357" t="s">
        <v>280</v>
      </c>
      <c r="S26" s="357"/>
      <c r="T26" s="353" t="s">
        <v>281</v>
      </c>
      <c r="U26" s="353"/>
      <c r="V26" s="353" t="s">
        <v>282</v>
      </c>
      <c r="W26" s="353"/>
      <c r="X26" s="353" t="s">
        <v>283</v>
      </c>
      <c r="Y26" s="353"/>
      <c r="Z26" s="353" t="s">
        <v>284</v>
      </c>
      <c r="AA26" s="353"/>
      <c r="AB26" s="358" t="s">
        <v>319</v>
      </c>
      <c r="AC26" s="359" t="s">
        <v>286</v>
      </c>
    </row>
    <row r="27" spans="1:29" s="292" customFormat="1" ht="21" customHeight="1">
      <c r="A27" s="350"/>
      <c r="B27" s="350"/>
      <c r="C27" s="351"/>
      <c r="D27" s="351"/>
      <c r="E27" s="351"/>
      <c r="F27" s="351"/>
      <c r="G27" s="360" t="s">
        <v>320</v>
      </c>
      <c r="H27" s="360"/>
      <c r="I27" s="361" t="s">
        <v>321</v>
      </c>
      <c r="J27" s="361"/>
      <c r="K27" s="361" t="s">
        <v>288</v>
      </c>
      <c r="L27" s="361"/>
      <c r="M27" s="362" t="s">
        <v>289</v>
      </c>
      <c r="N27" s="362"/>
      <c r="O27" s="363" t="s">
        <v>322</v>
      </c>
      <c r="P27" s="363"/>
      <c r="Q27" s="364" t="s">
        <v>291</v>
      </c>
      <c r="R27" s="365" t="s">
        <v>292</v>
      </c>
      <c r="S27" s="365"/>
      <c r="T27" s="366" t="s">
        <v>293</v>
      </c>
      <c r="U27" s="366"/>
      <c r="V27" s="367" t="s">
        <v>294</v>
      </c>
      <c r="W27" s="367"/>
      <c r="X27" s="366" t="s">
        <v>295</v>
      </c>
      <c r="Y27" s="366"/>
      <c r="Z27" s="367" t="s">
        <v>296</v>
      </c>
      <c r="AA27" s="367"/>
      <c r="AB27" s="358"/>
      <c r="AC27" s="359" t="s">
        <v>297</v>
      </c>
    </row>
    <row r="28" spans="1:29" s="292" customFormat="1" ht="30.75" customHeight="1">
      <c r="A28" s="368" t="s">
        <v>234</v>
      </c>
      <c r="B28" s="368"/>
      <c r="C28" s="369" t="s">
        <v>298</v>
      </c>
      <c r="D28" s="369"/>
      <c r="E28" s="327" t="s">
        <v>299</v>
      </c>
      <c r="F28" s="353"/>
      <c r="G28" s="353" t="s">
        <v>300</v>
      </c>
      <c r="H28" s="370" t="s">
        <v>301</v>
      </c>
      <c r="I28" s="371" t="s">
        <v>300</v>
      </c>
      <c r="J28" s="371" t="s">
        <v>301</v>
      </c>
      <c r="K28" s="371" t="s">
        <v>300</v>
      </c>
      <c r="L28" s="371" t="s">
        <v>301</v>
      </c>
      <c r="M28" s="371" t="s">
        <v>300</v>
      </c>
      <c r="N28" s="372" t="s">
        <v>301</v>
      </c>
      <c r="O28" s="373" t="s">
        <v>323</v>
      </c>
      <c r="P28" s="373"/>
      <c r="Q28" s="374" t="s">
        <v>324</v>
      </c>
      <c r="R28" s="371" t="s">
        <v>300</v>
      </c>
      <c r="S28" s="371" t="s">
        <v>301</v>
      </c>
      <c r="T28" s="371" t="s">
        <v>300</v>
      </c>
      <c r="U28" s="371" t="s">
        <v>301</v>
      </c>
      <c r="V28" s="371" t="s">
        <v>300</v>
      </c>
      <c r="W28" s="371" t="s">
        <v>301</v>
      </c>
      <c r="X28" s="371" t="s">
        <v>300</v>
      </c>
      <c r="Y28" s="371" t="s">
        <v>301</v>
      </c>
      <c r="Z28" s="371" t="s">
        <v>300</v>
      </c>
      <c r="AA28" s="371" t="s">
        <v>301</v>
      </c>
      <c r="AB28" s="375" t="s">
        <v>304</v>
      </c>
      <c r="AC28" s="376" t="s">
        <v>305</v>
      </c>
    </row>
    <row r="29" spans="1:29" s="292" customFormat="1" ht="31.5" customHeight="1">
      <c r="A29" s="368"/>
      <c r="B29" s="368"/>
      <c r="C29" s="369"/>
      <c r="D29" s="369"/>
      <c r="E29" s="327"/>
      <c r="F29" s="377" t="s">
        <v>102</v>
      </c>
      <c r="G29" s="378" t="s">
        <v>306</v>
      </c>
      <c r="H29" s="378" t="s">
        <v>307</v>
      </c>
      <c r="I29" s="378" t="s">
        <v>306</v>
      </c>
      <c r="J29" s="378" t="s">
        <v>307</v>
      </c>
      <c r="K29" s="378" t="s">
        <v>306</v>
      </c>
      <c r="L29" s="378" t="s">
        <v>307</v>
      </c>
      <c r="M29" s="378" t="s">
        <v>306</v>
      </c>
      <c r="N29" s="378" t="s">
        <v>307</v>
      </c>
      <c r="O29" s="379" t="s">
        <v>325</v>
      </c>
      <c r="P29" s="380" t="s">
        <v>326</v>
      </c>
      <c r="Q29" s="337" t="s">
        <v>309</v>
      </c>
      <c r="R29" s="378" t="s">
        <v>306</v>
      </c>
      <c r="S29" s="378" t="s">
        <v>307</v>
      </c>
      <c r="T29" s="378" t="s">
        <v>306</v>
      </c>
      <c r="U29" s="378" t="s">
        <v>307</v>
      </c>
      <c r="V29" s="378" t="s">
        <v>306</v>
      </c>
      <c r="W29" s="378" t="s">
        <v>307</v>
      </c>
      <c r="X29" s="378" t="s">
        <v>306</v>
      </c>
      <c r="Y29" s="378" t="s">
        <v>307</v>
      </c>
      <c r="Z29" s="378" t="s">
        <v>306</v>
      </c>
      <c r="AA29" s="378" t="s">
        <v>307</v>
      </c>
      <c r="AB29" s="375"/>
      <c r="AC29" s="376"/>
    </row>
    <row r="30" spans="1:30" ht="18" customHeight="1">
      <c r="A30" s="343" t="s">
        <v>327</v>
      </c>
      <c r="B30" s="37">
        <v>2006</v>
      </c>
      <c r="C30" s="344" t="s">
        <v>86</v>
      </c>
      <c r="D30" s="381" t="s">
        <v>102</v>
      </c>
      <c r="E30" s="346">
        <f>SUM(E31:E32)</f>
        <v>2697</v>
      </c>
      <c r="F30" s="346">
        <f>SUM(F31:F32)</f>
        <v>2686</v>
      </c>
      <c r="G30" s="346"/>
      <c r="H30" s="346"/>
      <c r="I30" s="347">
        <f>SUM(I31:I32)</f>
        <v>11</v>
      </c>
      <c r="J30" s="347">
        <f>SUM(J31:J32)</f>
        <v>7</v>
      </c>
      <c r="K30" s="347">
        <f>SUM(K31:K32)</f>
        <v>93</v>
      </c>
      <c r="L30" s="347">
        <f>SUM(L31:L32)</f>
        <v>78</v>
      </c>
      <c r="M30" s="347">
        <f>SUM(M31:M32)</f>
        <v>55</v>
      </c>
      <c r="N30" s="347">
        <f>SUM(N31:N32)</f>
        <v>37</v>
      </c>
      <c r="O30" s="347">
        <f>SUM(O31:O32)</f>
        <v>62</v>
      </c>
      <c r="P30" s="347">
        <f>SUM(P31:P32)</f>
        <v>3</v>
      </c>
      <c r="Q30" s="347">
        <f>SUM(Q31:Q32)</f>
        <v>37</v>
      </c>
      <c r="R30" s="347">
        <f>SUM(R31:R32)</f>
        <v>157</v>
      </c>
      <c r="S30" s="347">
        <f>SUM(S31:S32)</f>
        <v>97</v>
      </c>
      <c r="T30" s="347">
        <f>SUM(T31:T32)</f>
        <v>528</v>
      </c>
      <c r="U30" s="347">
        <f>SUM(U31:U32)</f>
        <v>171</v>
      </c>
      <c r="V30" s="347">
        <f>SUM(V31:V32)</f>
        <v>444</v>
      </c>
      <c r="W30" s="347">
        <f>SUM(W31:W32)</f>
        <v>122</v>
      </c>
      <c r="X30" s="347">
        <f>SUM(X31:X32)</f>
        <v>9</v>
      </c>
      <c r="Y30" s="347">
        <f>SUM(Y31:Y32)</f>
        <v>0</v>
      </c>
      <c r="Z30" s="347">
        <f>SUM(Z31:Z32)</f>
        <v>674</v>
      </c>
      <c r="AA30" s="347">
        <f>SUM(AA31:AA32)</f>
        <v>96</v>
      </c>
      <c r="AB30" s="347">
        <f>SUM(AB31:AB32)</f>
        <v>5</v>
      </c>
      <c r="AC30" s="347">
        <f>SUM(AC31:AC32)</f>
        <v>11</v>
      </c>
      <c r="AD30" s="296"/>
    </row>
    <row r="31" spans="1:30" ht="18" customHeight="1">
      <c r="A31" s="343"/>
      <c r="B31" s="37"/>
      <c r="C31" s="344" t="s">
        <v>97</v>
      </c>
      <c r="D31" s="381" t="s">
        <v>118</v>
      </c>
      <c r="E31" s="346">
        <f aca="true" t="shared" si="7" ref="E31:E32">SUM(F31,AC31)</f>
        <v>1418</v>
      </c>
      <c r="F31" s="346">
        <f aca="true" t="shared" si="8" ref="F31:F32">SUM(I31:AB31)</f>
        <v>1417</v>
      </c>
      <c r="G31" s="346"/>
      <c r="H31" s="346"/>
      <c r="I31" s="347">
        <v>8</v>
      </c>
      <c r="J31" s="347">
        <v>6</v>
      </c>
      <c r="K31" s="347">
        <v>52</v>
      </c>
      <c r="L31" s="347">
        <v>41</v>
      </c>
      <c r="M31" s="347">
        <v>34</v>
      </c>
      <c r="N31" s="347">
        <v>15</v>
      </c>
      <c r="O31" s="347">
        <v>26</v>
      </c>
      <c r="P31" s="347">
        <v>2</v>
      </c>
      <c r="Q31" s="347">
        <v>1</v>
      </c>
      <c r="R31" s="347">
        <v>93</v>
      </c>
      <c r="S31" s="347">
        <v>63</v>
      </c>
      <c r="T31" s="347">
        <v>334</v>
      </c>
      <c r="U31" s="347">
        <v>111</v>
      </c>
      <c r="V31" s="347">
        <v>224</v>
      </c>
      <c r="W31" s="347">
        <v>85</v>
      </c>
      <c r="X31" s="347">
        <v>9</v>
      </c>
      <c r="Y31" s="347">
        <v>0</v>
      </c>
      <c r="Z31" s="347">
        <v>277</v>
      </c>
      <c r="AA31" s="347">
        <v>33</v>
      </c>
      <c r="AB31" s="347">
        <v>3</v>
      </c>
      <c r="AC31" s="347">
        <v>1</v>
      </c>
      <c r="AD31" s="296"/>
    </row>
    <row r="32" spans="1:30" ht="18" customHeight="1">
      <c r="A32" s="343"/>
      <c r="B32" s="37"/>
      <c r="C32" s="348" t="s">
        <v>98</v>
      </c>
      <c r="D32" s="382" t="s">
        <v>119</v>
      </c>
      <c r="E32" s="346">
        <f t="shared" si="7"/>
        <v>1279</v>
      </c>
      <c r="F32" s="346">
        <f t="shared" si="8"/>
        <v>1269</v>
      </c>
      <c r="G32" s="346"/>
      <c r="H32" s="346"/>
      <c r="I32" s="347">
        <v>3</v>
      </c>
      <c r="J32" s="347">
        <v>1</v>
      </c>
      <c r="K32" s="347">
        <v>41</v>
      </c>
      <c r="L32" s="347">
        <v>37</v>
      </c>
      <c r="M32" s="347">
        <v>21</v>
      </c>
      <c r="N32" s="347">
        <v>22</v>
      </c>
      <c r="O32" s="347">
        <v>36</v>
      </c>
      <c r="P32" s="347">
        <v>1</v>
      </c>
      <c r="Q32" s="347">
        <v>36</v>
      </c>
      <c r="R32" s="347">
        <v>64</v>
      </c>
      <c r="S32" s="347">
        <v>34</v>
      </c>
      <c r="T32" s="347">
        <v>194</v>
      </c>
      <c r="U32" s="347">
        <v>60</v>
      </c>
      <c r="V32" s="347">
        <v>220</v>
      </c>
      <c r="W32" s="347">
        <v>37</v>
      </c>
      <c r="X32" s="347">
        <v>0</v>
      </c>
      <c r="Y32" s="347">
        <v>0</v>
      </c>
      <c r="Z32" s="347">
        <v>397</v>
      </c>
      <c r="AA32" s="347">
        <v>63</v>
      </c>
      <c r="AB32" s="347">
        <v>2</v>
      </c>
      <c r="AC32" s="347">
        <v>10</v>
      </c>
      <c r="AD32" s="296"/>
    </row>
    <row r="33" spans="1:29" ht="19.5" customHeight="1">
      <c r="A33" s="383"/>
      <c r="B33" s="384"/>
      <c r="C33" s="383"/>
      <c r="D33" s="384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6"/>
      <c r="Q33" s="385"/>
      <c r="R33" s="385"/>
      <c r="S33" s="385"/>
      <c r="T33" s="385"/>
      <c r="U33" s="385"/>
      <c r="V33" s="385"/>
      <c r="W33" s="385"/>
      <c r="X33" s="385"/>
      <c r="Y33" s="385"/>
      <c r="Z33" s="385"/>
      <c r="AA33" s="385"/>
      <c r="AB33" s="385"/>
      <c r="AC33" s="385"/>
    </row>
    <row r="34" spans="1:13" ht="19.5" customHeight="1">
      <c r="A34" s="280" t="s">
        <v>259</v>
      </c>
      <c r="G34" s="294"/>
      <c r="H34" s="294"/>
      <c r="I34" s="294"/>
      <c r="J34" s="294"/>
      <c r="M34" s="294"/>
    </row>
  </sheetData>
  <sheetProtection selectLockedCells="1" selectUnlockedCells="1"/>
  <mergeCells count="74">
    <mergeCell ref="B2:M2"/>
    <mergeCell ref="P2:Z2"/>
    <mergeCell ref="A4:B6"/>
    <mergeCell ref="C4:D6"/>
    <mergeCell ref="E4:E6"/>
    <mergeCell ref="F4:Z4"/>
    <mergeCell ref="F5:F7"/>
    <mergeCell ref="G5:H5"/>
    <mergeCell ref="I5:J5"/>
    <mergeCell ref="K5:O5"/>
    <mergeCell ref="P5:Q5"/>
    <mergeCell ref="R5:S5"/>
    <mergeCell ref="T5:U5"/>
    <mergeCell ref="V5:W5"/>
    <mergeCell ref="X5:Y5"/>
    <mergeCell ref="Z5:Z6"/>
    <mergeCell ref="G6:H6"/>
    <mergeCell ref="I6:J6"/>
    <mergeCell ref="K6:L6"/>
    <mergeCell ref="M6:N6"/>
    <mergeCell ref="P6:Q6"/>
    <mergeCell ref="R6:S6"/>
    <mergeCell ref="T6:U6"/>
    <mergeCell ref="V6:W6"/>
    <mergeCell ref="X6:Y6"/>
    <mergeCell ref="A7:B8"/>
    <mergeCell ref="C7:D8"/>
    <mergeCell ref="E7:E8"/>
    <mergeCell ref="M7:N7"/>
    <mergeCell ref="Z7:Z8"/>
    <mergeCell ref="AA7:AA8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B27"/>
    <mergeCell ref="C25:D27"/>
    <mergeCell ref="E25:E27"/>
    <mergeCell ref="F25:AB25"/>
    <mergeCell ref="F26:F28"/>
    <mergeCell ref="G26:H26"/>
    <mergeCell ref="I26:J26"/>
    <mergeCell ref="K26:L26"/>
    <mergeCell ref="M26:Q26"/>
    <mergeCell ref="R26:S26"/>
    <mergeCell ref="T26:U26"/>
    <mergeCell ref="V26:W26"/>
    <mergeCell ref="X26:Y26"/>
    <mergeCell ref="Z26:AA26"/>
    <mergeCell ref="AB26:AB27"/>
    <mergeCell ref="G27:H27"/>
    <mergeCell ref="I27:J27"/>
    <mergeCell ref="K27:L27"/>
    <mergeCell ref="M27:N27"/>
    <mergeCell ref="O27:P27"/>
    <mergeCell ref="R27:S27"/>
    <mergeCell ref="T27:U27"/>
    <mergeCell ref="V27:W27"/>
    <mergeCell ref="X27:Y27"/>
    <mergeCell ref="Z27:AA27"/>
    <mergeCell ref="A28:B29"/>
    <mergeCell ref="C28:D29"/>
    <mergeCell ref="E28:E29"/>
    <mergeCell ref="O28:P28"/>
    <mergeCell ref="AB28:AB29"/>
    <mergeCell ref="AC28:AC29"/>
    <mergeCell ref="A30:A32"/>
    <mergeCell ref="B30:B32"/>
  </mergeCells>
  <printOptions/>
  <pageMargins left="0.6597222222222222" right="0.2" top="0.5902777777777778" bottom="0.6097222222222223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1"/>
  <sheetViews>
    <sheetView zoomScale="120" zoomScaleNormal="120" workbookViewId="0" topLeftCell="A1">
      <pane ySplit="8" topLeftCell="A30" activePane="bottomLeft" state="frozen"/>
      <selection pane="topLeft" activeCell="A1" sqref="A1"/>
      <selection pane="bottomLeft" activeCell="H32" sqref="H32"/>
    </sheetView>
  </sheetViews>
  <sheetFormatPr defaultColWidth="5.3359375" defaultRowHeight="19.5" customHeight="1"/>
  <cols>
    <col min="1" max="1" width="5.21484375" style="292" customWidth="1"/>
    <col min="2" max="2" width="3.6640625" style="292" customWidth="1"/>
    <col min="3" max="3" width="2.6640625" style="293" customWidth="1"/>
    <col min="4" max="4" width="4.10546875" style="293" customWidth="1"/>
    <col min="5" max="5" width="5.3359375" style="294" customWidth="1"/>
    <col min="6" max="6" width="4.88671875" style="294" customWidth="1"/>
    <col min="7" max="7" width="3.88671875" style="294" customWidth="1"/>
    <col min="8" max="8" width="3.5546875" style="294" customWidth="1"/>
    <col min="9" max="9" width="4.3359375" style="295" customWidth="1"/>
    <col min="10" max="11" width="4.5546875" style="295" customWidth="1"/>
    <col min="12" max="12" width="4.4453125" style="295" customWidth="1"/>
    <col min="13" max="14" width="4.5546875" style="294" customWidth="1"/>
    <col min="15" max="15" width="4.77734375" style="296" customWidth="1"/>
    <col min="16" max="16" width="4.88671875" style="294" customWidth="1"/>
    <col min="17" max="17" width="5.10546875" style="296" customWidth="1"/>
    <col min="18" max="18" width="5.10546875" style="297" customWidth="1"/>
    <col min="19" max="19" width="5.10546875" style="294" customWidth="1"/>
    <col min="20" max="20" width="5.4453125" style="294" customWidth="1"/>
    <col min="21" max="21" width="5.10546875" style="294" customWidth="1"/>
    <col min="22" max="22" width="5.4453125" style="294" customWidth="1"/>
    <col min="23" max="25" width="5.21484375" style="294" customWidth="1"/>
    <col min="26" max="27" width="5.4453125" style="294" customWidth="1"/>
    <col min="28" max="28" width="5.21484375" style="294" customWidth="1"/>
    <col min="29" max="29" width="5.21484375" style="296" customWidth="1"/>
    <col min="30" max="30" width="5.3359375" style="296" customWidth="1"/>
    <col min="31" max="16384" width="5.3359375" style="294" customWidth="1"/>
  </cols>
  <sheetData>
    <row r="1" spans="1:30" s="293" customFormat="1" ht="15.75" customHeight="1">
      <c r="A1" s="298" t="s">
        <v>328</v>
      </c>
      <c r="B1" s="298"/>
      <c r="I1" s="299"/>
      <c r="J1" s="299"/>
      <c r="K1" s="299"/>
      <c r="L1" s="299"/>
      <c r="O1" s="300"/>
      <c r="Q1" s="292"/>
      <c r="R1" s="301"/>
      <c r="AC1" s="300" t="s">
        <v>329</v>
      </c>
      <c r="AD1" s="292"/>
    </row>
    <row r="2" spans="1:30" s="305" customFormat="1" ht="27" customHeight="1">
      <c r="A2" s="302"/>
      <c r="B2" s="303" t="s">
        <v>330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293"/>
      <c r="Q2" s="293"/>
      <c r="R2" s="304" t="s">
        <v>331</v>
      </c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2"/>
      <c r="AD2" s="302"/>
    </row>
    <row r="3" spans="1:30" s="293" customFormat="1" ht="15.75" customHeight="1">
      <c r="A3" s="292" t="s">
        <v>4</v>
      </c>
      <c r="B3" s="292"/>
      <c r="C3" s="306"/>
      <c r="D3" s="306"/>
      <c r="E3" s="306"/>
      <c r="I3" s="299"/>
      <c r="J3" s="299"/>
      <c r="K3" s="299"/>
      <c r="L3" s="299"/>
      <c r="O3" s="292"/>
      <c r="Q3" s="292"/>
      <c r="R3" s="301"/>
      <c r="AC3" s="307" t="s">
        <v>273</v>
      </c>
      <c r="AD3" s="292"/>
    </row>
    <row r="4" spans="1:29" s="292" customFormat="1" ht="15" customHeight="1">
      <c r="A4" s="350" t="s">
        <v>6</v>
      </c>
      <c r="B4" s="350"/>
      <c r="C4" s="351" t="s">
        <v>211</v>
      </c>
      <c r="D4" s="351"/>
      <c r="E4" s="351" t="s">
        <v>274</v>
      </c>
      <c r="F4" s="352" t="s">
        <v>315</v>
      </c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11"/>
    </row>
    <row r="5" spans="1:29" s="292" customFormat="1" ht="29.25" customHeight="1">
      <c r="A5" s="350"/>
      <c r="B5" s="350"/>
      <c r="C5" s="351"/>
      <c r="D5" s="351"/>
      <c r="E5" s="351"/>
      <c r="F5" s="353" t="s">
        <v>276</v>
      </c>
      <c r="G5" s="353" t="s">
        <v>316</v>
      </c>
      <c r="H5" s="353"/>
      <c r="I5" s="354" t="s">
        <v>317</v>
      </c>
      <c r="J5" s="354"/>
      <c r="K5" s="355" t="s">
        <v>318</v>
      </c>
      <c r="L5" s="355"/>
      <c r="M5" s="356" t="s">
        <v>279</v>
      </c>
      <c r="N5" s="356"/>
      <c r="O5" s="356"/>
      <c r="P5" s="356"/>
      <c r="Q5" s="356"/>
      <c r="R5" s="357" t="s">
        <v>280</v>
      </c>
      <c r="S5" s="357"/>
      <c r="T5" s="353" t="s">
        <v>281</v>
      </c>
      <c r="U5" s="353"/>
      <c r="V5" s="353" t="s">
        <v>282</v>
      </c>
      <c r="W5" s="353"/>
      <c r="X5" s="353" t="s">
        <v>283</v>
      </c>
      <c r="Y5" s="353"/>
      <c r="Z5" s="353" t="s">
        <v>284</v>
      </c>
      <c r="AA5" s="353"/>
      <c r="AB5" s="358" t="s">
        <v>319</v>
      </c>
      <c r="AC5" s="359" t="s">
        <v>286</v>
      </c>
    </row>
    <row r="6" spans="1:29" s="292" customFormat="1" ht="25.5" customHeight="1">
      <c r="A6" s="350"/>
      <c r="B6" s="350"/>
      <c r="C6" s="351"/>
      <c r="D6" s="351"/>
      <c r="E6" s="351"/>
      <c r="F6" s="351"/>
      <c r="G6" s="360" t="s">
        <v>320</v>
      </c>
      <c r="H6" s="360"/>
      <c r="I6" s="361" t="s">
        <v>321</v>
      </c>
      <c r="J6" s="361"/>
      <c r="K6" s="361" t="s">
        <v>288</v>
      </c>
      <c r="L6" s="361"/>
      <c r="M6" s="362" t="s">
        <v>289</v>
      </c>
      <c r="N6" s="362"/>
      <c r="O6" s="363" t="s">
        <v>322</v>
      </c>
      <c r="P6" s="363"/>
      <c r="Q6" s="364" t="s">
        <v>291</v>
      </c>
      <c r="R6" s="365" t="s">
        <v>292</v>
      </c>
      <c r="S6" s="365"/>
      <c r="T6" s="366" t="s">
        <v>293</v>
      </c>
      <c r="U6" s="366"/>
      <c r="V6" s="367" t="s">
        <v>294</v>
      </c>
      <c r="W6" s="367"/>
      <c r="X6" s="366" t="s">
        <v>295</v>
      </c>
      <c r="Y6" s="366"/>
      <c r="Z6" s="367" t="s">
        <v>296</v>
      </c>
      <c r="AA6" s="367"/>
      <c r="AB6" s="358"/>
      <c r="AC6" s="359" t="s">
        <v>297</v>
      </c>
    </row>
    <row r="7" spans="1:29" s="292" customFormat="1" ht="34.5" customHeight="1">
      <c r="A7" s="368" t="s">
        <v>234</v>
      </c>
      <c r="B7" s="368"/>
      <c r="C7" s="369" t="s">
        <v>298</v>
      </c>
      <c r="D7" s="369"/>
      <c r="E7" s="327" t="s">
        <v>299</v>
      </c>
      <c r="F7" s="353"/>
      <c r="G7" s="353" t="s">
        <v>300</v>
      </c>
      <c r="H7" s="370" t="s">
        <v>301</v>
      </c>
      <c r="I7" s="371" t="s">
        <v>300</v>
      </c>
      <c r="J7" s="371" t="s">
        <v>301</v>
      </c>
      <c r="K7" s="371" t="s">
        <v>300</v>
      </c>
      <c r="L7" s="371" t="s">
        <v>301</v>
      </c>
      <c r="M7" s="371" t="s">
        <v>300</v>
      </c>
      <c r="N7" s="372" t="s">
        <v>301</v>
      </c>
      <c r="O7" s="373" t="s">
        <v>323</v>
      </c>
      <c r="P7" s="373"/>
      <c r="Q7" s="374" t="s">
        <v>324</v>
      </c>
      <c r="R7" s="371" t="s">
        <v>300</v>
      </c>
      <c r="S7" s="371" t="s">
        <v>301</v>
      </c>
      <c r="T7" s="371" t="s">
        <v>300</v>
      </c>
      <c r="U7" s="371" t="s">
        <v>301</v>
      </c>
      <c r="V7" s="371" t="s">
        <v>300</v>
      </c>
      <c r="W7" s="371" t="s">
        <v>301</v>
      </c>
      <c r="X7" s="371" t="s">
        <v>300</v>
      </c>
      <c r="Y7" s="371" t="s">
        <v>301</v>
      </c>
      <c r="Z7" s="371" t="s">
        <v>300</v>
      </c>
      <c r="AA7" s="371" t="s">
        <v>301</v>
      </c>
      <c r="AB7" s="375" t="s">
        <v>304</v>
      </c>
      <c r="AC7" s="376" t="s">
        <v>305</v>
      </c>
    </row>
    <row r="8" spans="1:29" s="292" customFormat="1" ht="31.5" customHeight="1">
      <c r="A8" s="368"/>
      <c r="B8" s="368"/>
      <c r="C8" s="369"/>
      <c r="D8" s="369"/>
      <c r="E8" s="327"/>
      <c r="F8" s="377" t="s">
        <v>102</v>
      </c>
      <c r="G8" s="378" t="s">
        <v>306</v>
      </c>
      <c r="H8" s="378" t="s">
        <v>307</v>
      </c>
      <c r="I8" s="378" t="s">
        <v>306</v>
      </c>
      <c r="J8" s="378" t="s">
        <v>307</v>
      </c>
      <c r="K8" s="378" t="s">
        <v>306</v>
      </c>
      <c r="L8" s="378" t="s">
        <v>307</v>
      </c>
      <c r="M8" s="378" t="s">
        <v>306</v>
      </c>
      <c r="N8" s="378" t="s">
        <v>307</v>
      </c>
      <c r="O8" s="379" t="s">
        <v>325</v>
      </c>
      <c r="P8" s="380" t="s">
        <v>326</v>
      </c>
      <c r="Q8" s="337" t="s">
        <v>309</v>
      </c>
      <c r="R8" s="378" t="s">
        <v>306</v>
      </c>
      <c r="S8" s="378" t="s">
        <v>307</v>
      </c>
      <c r="T8" s="378" t="s">
        <v>306</v>
      </c>
      <c r="U8" s="378" t="s">
        <v>307</v>
      </c>
      <c r="V8" s="378" t="s">
        <v>306</v>
      </c>
      <c r="W8" s="378" t="s">
        <v>307</v>
      </c>
      <c r="X8" s="378" t="s">
        <v>306</v>
      </c>
      <c r="Y8" s="378" t="s">
        <v>307</v>
      </c>
      <c r="Z8" s="378" t="s">
        <v>306</v>
      </c>
      <c r="AA8" s="378" t="s">
        <v>307</v>
      </c>
      <c r="AB8" s="375"/>
      <c r="AC8" s="376"/>
    </row>
    <row r="9" spans="1:29" s="292" customFormat="1" ht="6.75" customHeight="1">
      <c r="A9" s="338"/>
      <c r="B9" s="339"/>
      <c r="C9" s="340"/>
      <c r="D9" s="339"/>
      <c r="I9" s="341"/>
      <c r="J9" s="341"/>
      <c r="K9" s="341"/>
      <c r="L9" s="341"/>
      <c r="M9" s="317"/>
      <c r="N9" s="317"/>
      <c r="O9" s="341"/>
      <c r="P9" s="341"/>
      <c r="Q9" s="317"/>
      <c r="R9" s="342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</row>
    <row r="10" spans="1:29" ht="18" customHeight="1">
      <c r="A10" s="343" t="s">
        <v>332</v>
      </c>
      <c r="B10" s="37">
        <v>2007</v>
      </c>
      <c r="C10" s="344" t="s">
        <v>86</v>
      </c>
      <c r="D10" s="381" t="s">
        <v>102</v>
      </c>
      <c r="E10" s="346">
        <f>SUM(E11:E12)</f>
        <v>2693</v>
      </c>
      <c r="F10" s="346">
        <f>SUM(F11:F12)</f>
        <v>2683</v>
      </c>
      <c r="G10" s="346"/>
      <c r="H10" s="346"/>
      <c r="I10" s="347">
        <f>SUM(I11:I12)</f>
        <v>10</v>
      </c>
      <c r="J10" s="347">
        <f>SUM(J11:J12)</f>
        <v>8</v>
      </c>
      <c r="K10" s="347">
        <f>SUM(K11:K12)</f>
        <v>105</v>
      </c>
      <c r="L10" s="347">
        <f>SUM(L11:L12)</f>
        <v>83</v>
      </c>
      <c r="M10" s="347">
        <f>SUM(M11:M12)</f>
        <v>58</v>
      </c>
      <c r="N10" s="347">
        <f>SUM(N11:N12)</f>
        <v>34</v>
      </c>
      <c r="O10" s="347">
        <f>SUM(O11:O12)</f>
        <v>63</v>
      </c>
      <c r="P10" s="347">
        <f>SUM(P11:P12)</f>
        <v>4</v>
      </c>
      <c r="Q10" s="347">
        <f>SUM(Q11:Q12)</f>
        <v>42</v>
      </c>
      <c r="R10" s="347">
        <f>SUM(R11:R12)</f>
        <v>158</v>
      </c>
      <c r="S10" s="347">
        <f>SUM(S11:S12)</f>
        <v>92</v>
      </c>
      <c r="T10" s="347">
        <f>SUM(T11:T12)</f>
        <v>524</v>
      </c>
      <c r="U10" s="347">
        <f>SUM(U11:U12)</f>
        <v>181</v>
      </c>
      <c r="V10" s="347">
        <f>SUM(V11:V12)</f>
        <v>448</v>
      </c>
      <c r="W10" s="347">
        <f>SUM(W11:W12)</f>
        <v>116</v>
      </c>
      <c r="X10" s="347">
        <f>SUM(X11:X12)</f>
        <v>7</v>
      </c>
      <c r="Y10" s="347">
        <f>SUM(Y11:Y12)</f>
        <v>0</v>
      </c>
      <c r="Z10" s="347">
        <f>SUM(Z11:Z12)</f>
        <v>653</v>
      </c>
      <c r="AA10" s="347">
        <f>SUM(AA11:AA12)</f>
        <v>93</v>
      </c>
      <c r="AB10" s="347">
        <f>SUM(AB11:AB12)</f>
        <v>4</v>
      </c>
      <c r="AC10" s="347">
        <f>SUM(AC11:AC12)</f>
        <v>10</v>
      </c>
    </row>
    <row r="11" spans="1:29" ht="18" customHeight="1">
      <c r="A11" s="343"/>
      <c r="B11" s="37"/>
      <c r="C11" s="344" t="s">
        <v>97</v>
      </c>
      <c r="D11" s="381" t="s">
        <v>118</v>
      </c>
      <c r="E11" s="346">
        <f aca="true" t="shared" si="0" ref="E11:E12">SUM(F11,AC11)</f>
        <v>1417</v>
      </c>
      <c r="F11" s="346">
        <f aca="true" t="shared" si="1" ref="F11:F12">SUM(I11:AB11)</f>
        <v>1416</v>
      </c>
      <c r="G11" s="346"/>
      <c r="H11" s="346"/>
      <c r="I11" s="347">
        <v>8</v>
      </c>
      <c r="J11" s="347">
        <v>6</v>
      </c>
      <c r="K11" s="347">
        <v>58</v>
      </c>
      <c r="L11" s="347">
        <v>44</v>
      </c>
      <c r="M11" s="347">
        <v>37</v>
      </c>
      <c r="N11" s="347">
        <v>12</v>
      </c>
      <c r="O11" s="347">
        <v>25</v>
      </c>
      <c r="P11" s="347">
        <v>2</v>
      </c>
      <c r="Q11" s="347">
        <v>1</v>
      </c>
      <c r="R11" s="347">
        <v>95</v>
      </c>
      <c r="S11" s="347">
        <v>59</v>
      </c>
      <c r="T11" s="347">
        <v>340</v>
      </c>
      <c r="U11" s="347">
        <v>116</v>
      </c>
      <c r="V11" s="347">
        <v>222</v>
      </c>
      <c r="W11" s="347">
        <v>80</v>
      </c>
      <c r="X11" s="347">
        <v>7</v>
      </c>
      <c r="Y11" s="347">
        <v>0</v>
      </c>
      <c r="Z11" s="347">
        <v>271</v>
      </c>
      <c r="AA11" s="347">
        <v>31</v>
      </c>
      <c r="AB11" s="347">
        <v>2</v>
      </c>
      <c r="AC11" s="347">
        <v>1</v>
      </c>
    </row>
    <row r="12" spans="1:29" ht="18" customHeight="1">
      <c r="A12" s="343"/>
      <c r="B12" s="37"/>
      <c r="C12" s="348" t="s">
        <v>98</v>
      </c>
      <c r="D12" s="382" t="s">
        <v>119</v>
      </c>
      <c r="E12" s="346">
        <f t="shared" si="0"/>
        <v>1276</v>
      </c>
      <c r="F12" s="346">
        <f t="shared" si="1"/>
        <v>1267</v>
      </c>
      <c r="G12" s="346"/>
      <c r="H12" s="346"/>
      <c r="I12" s="347">
        <v>2</v>
      </c>
      <c r="J12" s="347">
        <v>2</v>
      </c>
      <c r="K12" s="347">
        <v>47</v>
      </c>
      <c r="L12" s="347">
        <v>39</v>
      </c>
      <c r="M12" s="347">
        <v>21</v>
      </c>
      <c r="N12" s="347">
        <v>22</v>
      </c>
      <c r="O12" s="347">
        <v>38</v>
      </c>
      <c r="P12" s="347">
        <v>2</v>
      </c>
      <c r="Q12" s="347">
        <v>41</v>
      </c>
      <c r="R12" s="347">
        <v>63</v>
      </c>
      <c r="S12" s="347">
        <v>33</v>
      </c>
      <c r="T12" s="347">
        <v>184</v>
      </c>
      <c r="U12" s="347">
        <v>65</v>
      </c>
      <c r="V12" s="347">
        <v>226</v>
      </c>
      <c r="W12" s="347">
        <v>36</v>
      </c>
      <c r="X12" s="347">
        <v>0</v>
      </c>
      <c r="Y12" s="347">
        <v>0</v>
      </c>
      <c r="Z12" s="347">
        <v>382</v>
      </c>
      <c r="AA12" s="347">
        <v>62</v>
      </c>
      <c r="AB12" s="347">
        <v>2</v>
      </c>
      <c r="AC12" s="347">
        <v>9</v>
      </c>
    </row>
    <row r="13" spans="1:29" ht="18" customHeight="1">
      <c r="A13" s="343" t="s">
        <v>333</v>
      </c>
      <c r="B13" s="37">
        <v>2008</v>
      </c>
      <c r="C13" s="344" t="s">
        <v>86</v>
      </c>
      <c r="D13" s="381" t="s">
        <v>102</v>
      </c>
      <c r="E13" s="346">
        <f>SUM(E14:E15)</f>
        <v>2706</v>
      </c>
      <c r="F13" s="346">
        <f>SUM(F14:F15)</f>
        <v>2696</v>
      </c>
      <c r="G13" s="346"/>
      <c r="H13" s="346"/>
      <c r="I13" s="347">
        <f>SUM(I14:I15)</f>
        <v>11</v>
      </c>
      <c r="J13" s="347">
        <f>SUM(J14:J15)</f>
        <v>8</v>
      </c>
      <c r="K13" s="347">
        <f>SUM(K14:K15)</f>
        <v>116</v>
      </c>
      <c r="L13" s="347">
        <f>SUM(L14:L15)</f>
        <v>90</v>
      </c>
      <c r="M13" s="347">
        <f>SUM(M14:M15)</f>
        <v>50</v>
      </c>
      <c r="N13" s="347">
        <f>SUM(N14:N15)</f>
        <v>41</v>
      </c>
      <c r="O13" s="347">
        <f>SUM(O14:O15)</f>
        <v>61</v>
      </c>
      <c r="P13" s="347">
        <f>SUM(P14:P15)</f>
        <v>3</v>
      </c>
      <c r="Q13" s="347">
        <f>SUM(Q14:Q15)</f>
        <v>46</v>
      </c>
      <c r="R13" s="347">
        <f>SUM(R14:R15)</f>
        <v>166</v>
      </c>
      <c r="S13" s="347">
        <f>SUM(S14:S15)</f>
        <v>100</v>
      </c>
      <c r="T13" s="347">
        <f>SUM(T14:T15)</f>
        <v>531</v>
      </c>
      <c r="U13" s="347">
        <f>SUM(U14:U15)</f>
        <v>180</v>
      </c>
      <c r="V13" s="347">
        <f>SUM(V14:V15)</f>
        <v>436</v>
      </c>
      <c r="W13" s="347">
        <f>SUM(W14:W15)</f>
        <v>117</v>
      </c>
      <c r="X13" s="347">
        <f>SUM(X14:X15)</f>
        <v>7</v>
      </c>
      <c r="Y13" s="347">
        <f>SUM(Y14:Y15)</f>
        <v>0</v>
      </c>
      <c r="Z13" s="347">
        <f>SUM(Z14:Z15)</f>
        <v>644</v>
      </c>
      <c r="AA13" s="347">
        <f>SUM(AA14:AA15)</f>
        <v>86</v>
      </c>
      <c r="AB13" s="347">
        <f>SUM(AB14:AB15)</f>
        <v>3</v>
      </c>
      <c r="AC13" s="347">
        <f>SUM(AC14:AC15)</f>
        <v>10</v>
      </c>
    </row>
    <row r="14" spans="1:29" ht="18" customHeight="1">
      <c r="A14" s="343"/>
      <c r="B14" s="37"/>
      <c r="C14" s="344" t="s">
        <v>97</v>
      </c>
      <c r="D14" s="381" t="s">
        <v>118</v>
      </c>
      <c r="E14" s="346">
        <f aca="true" t="shared" si="2" ref="E14:E15">SUM(F14,AC14)</f>
        <v>1413</v>
      </c>
      <c r="F14" s="346">
        <f aca="true" t="shared" si="3" ref="F14:F15">SUM(I14:AB14)</f>
        <v>1412</v>
      </c>
      <c r="G14" s="346"/>
      <c r="H14" s="346"/>
      <c r="I14" s="347">
        <v>9</v>
      </c>
      <c r="J14" s="347">
        <v>6</v>
      </c>
      <c r="K14" s="347">
        <v>64</v>
      </c>
      <c r="L14" s="347">
        <v>45</v>
      </c>
      <c r="M14" s="347">
        <v>33</v>
      </c>
      <c r="N14" s="347">
        <v>15</v>
      </c>
      <c r="O14" s="347">
        <v>24</v>
      </c>
      <c r="P14" s="347">
        <v>2</v>
      </c>
      <c r="Q14" s="347">
        <v>2</v>
      </c>
      <c r="R14" s="347">
        <v>102</v>
      </c>
      <c r="S14" s="347">
        <v>62</v>
      </c>
      <c r="T14" s="347">
        <v>341</v>
      </c>
      <c r="U14" s="347">
        <v>110</v>
      </c>
      <c r="V14" s="347">
        <v>217</v>
      </c>
      <c r="W14" s="347">
        <v>78</v>
      </c>
      <c r="X14" s="347">
        <v>7</v>
      </c>
      <c r="Y14" s="347">
        <v>0</v>
      </c>
      <c r="Z14" s="347">
        <v>266</v>
      </c>
      <c r="AA14" s="347">
        <v>28</v>
      </c>
      <c r="AB14" s="347">
        <v>1</v>
      </c>
      <c r="AC14" s="347">
        <v>1</v>
      </c>
    </row>
    <row r="15" spans="1:29" ht="18" customHeight="1">
      <c r="A15" s="343"/>
      <c r="B15" s="37"/>
      <c r="C15" s="348" t="s">
        <v>98</v>
      </c>
      <c r="D15" s="382" t="s">
        <v>119</v>
      </c>
      <c r="E15" s="346">
        <f t="shared" si="2"/>
        <v>1293</v>
      </c>
      <c r="F15" s="346">
        <f t="shared" si="3"/>
        <v>1284</v>
      </c>
      <c r="G15" s="346"/>
      <c r="H15" s="346"/>
      <c r="I15" s="347">
        <v>2</v>
      </c>
      <c r="J15" s="347">
        <v>2</v>
      </c>
      <c r="K15" s="347">
        <v>52</v>
      </c>
      <c r="L15" s="347">
        <v>45</v>
      </c>
      <c r="M15" s="347">
        <v>17</v>
      </c>
      <c r="N15" s="347">
        <v>26</v>
      </c>
      <c r="O15" s="347">
        <v>37</v>
      </c>
      <c r="P15" s="347">
        <v>1</v>
      </c>
      <c r="Q15" s="347">
        <v>44</v>
      </c>
      <c r="R15" s="347">
        <v>64</v>
      </c>
      <c r="S15" s="347">
        <v>38</v>
      </c>
      <c r="T15" s="347">
        <v>190</v>
      </c>
      <c r="U15" s="347">
        <v>70</v>
      </c>
      <c r="V15" s="347">
        <v>219</v>
      </c>
      <c r="W15" s="347">
        <v>39</v>
      </c>
      <c r="X15" s="347">
        <v>0</v>
      </c>
      <c r="Y15" s="347">
        <v>0</v>
      </c>
      <c r="Z15" s="347">
        <v>378</v>
      </c>
      <c r="AA15" s="347">
        <v>58</v>
      </c>
      <c r="AB15" s="347">
        <v>2</v>
      </c>
      <c r="AC15" s="347">
        <v>9</v>
      </c>
    </row>
    <row r="16" spans="1:29" ht="18" customHeight="1">
      <c r="A16" s="343" t="s">
        <v>334</v>
      </c>
      <c r="B16" s="37">
        <v>2009</v>
      </c>
      <c r="C16" s="344" t="s">
        <v>86</v>
      </c>
      <c r="D16" s="381" t="s">
        <v>102</v>
      </c>
      <c r="E16" s="346">
        <f>SUM(E17:E18)</f>
        <v>2871</v>
      </c>
      <c r="F16" s="346">
        <f>SUM(F17:F18)</f>
        <v>2859</v>
      </c>
      <c r="G16" s="346"/>
      <c r="H16" s="346"/>
      <c r="I16" s="347">
        <f>SUM(I17:I18)</f>
        <v>12</v>
      </c>
      <c r="J16" s="347">
        <f>SUM(J17:J18)</f>
        <v>16</v>
      </c>
      <c r="K16" s="347">
        <f>SUM(K17:K18)</f>
        <v>135</v>
      </c>
      <c r="L16" s="347">
        <f>SUM(L17:L18)</f>
        <v>106</v>
      </c>
      <c r="M16" s="347">
        <f>SUM(M17:M18)</f>
        <v>59</v>
      </c>
      <c r="N16" s="347">
        <f>SUM(N17:N18)</f>
        <v>52</v>
      </c>
      <c r="O16" s="347">
        <f>SUM(O17:O18)</f>
        <v>63</v>
      </c>
      <c r="P16" s="347">
        <f>SUM(P17:P18)</f>
        <v>4</v>
      </c>
      <c r="Q16" s="347">
        <f>SUM(Q17:Q18)</f>
        <v>47</v>
      </c>
      <c r="R16" s="347">
        <f>SUM(R17:R18)</f>
        <v>189</v>
      </c>
      <c r="S16" s="347">
        <f>SUM(S17:S18)</f>
        <v>108</v>
      </c>
      <c r="T16" s="347">
        <f>SUM(T17:T18)</f>
        <v>577</v>
      </c>
      <c r="U16" s="347">
        <f>SUM(U17:U18)</f>
        <v>186</v>
      </c>
      <c r="V16" s="347">
        <f>SUM(V17:V18)</f>
        <v>452</v>
      </c>
      <c r="W16" s="347">
        <f>SUM(W17:W18)</f>
        <v>121</v>
      </c>
      <c r="X16" s="347">
        <f>SUM(X17:X18)</f>
        <v>7</v>
      </c>
      <c r="Y16" s="347">
        <f>SUM(Y17:Y18)</f>
        <v>0</v>
      </c>
      <c r="Z16" s="347">
        <f>SUM(Z17:Z18)</f>
        <v>637</v>
      </c>
      <c r="AA16" s="347">
        <f>SUM(AA17:AA18)</f>
        <v>86</v>
      </c>
      <c r="AB16" s="347">
        <f>SUM(AB17:AB18)</f>
        <v>2</v>
      </c>
      <c r="AC16" s="347">
        <f>SUM(AC17:AC18)</f>
        <v>12</v>
      </c>
    </row>
    <row r="17" spans="1:29" ht="18" customHeight="1">
      <c r="A17" s="343"/>
      <c r="B17" s="37"/>
      <c r="C17" s="344" t="s">
        <v>97</v>
      </c>
      <c r="D17" s="381" t="s">
        <v>118</v>
      </c>
      <c r="E17" s="346">
        <f aca="true" t="shared" si="4" ref="E17:E18">SUM(F17,AC17)</f>
        <v>1492</v>
      </c>
      <c r="F17" s="346">
        <f aca="true" t="shared" si="5" ref="F17:F18">SUM(I17:AB17)</f>
        <v>1490</v>
      </c>
      <c r="G17" s="346"/>
      <c r="H17" s="346"/>
      <c r="I17" s="347">
        <v>10</v>
      </c>
      <c r="J17" s="347">
        <v>11</v>
      </c>
      <c r="K17" s="347">
        <v>71</v>
      </c>
      <c r="L17" s="347">
        <v>52</v>
      </c>
      <c r="M17" s="347">
        <v>34</v>
      </c>
      <c r="N17" s="347">
        <v>19</v>
      </c>
      <c r="O17" s="347">
        <v>25</v>
      </c>
      <c r="P17" s="347">
        <v>2</v>
      </c>
      <c r="Q17" s="347">
        <v>2</v>
      </c>
      <c r="R17" s="347">
        <v>116</v>
      </c>
      <c r="S17" s="347">
        <v>63</v>
      </c>
      <c r="T17" s="347">
        <v>371</v>
      </c>
      <c r="U17" s="347">
        <v>108</v>
      </c>
      <c r="V17" s="347">
        <v>222</v>
      </c>
      <c r="W17" s="347">
        <v>85</v>
      </c>
      <c r="X17" s="347">
        <v>7</v>
      </c>
      <c r="Y17" s="347">
        <v>0</v>
      </c>
      <c r="Z17" s="347">
        <v>262</v>
      </c>
      <c r="AA17" s="347">
        <v>29</v>
      </c>
      <c r="AB17" s="347">
        <v>1</v>
      </c>
      <c r="AC17" s="347">
        <v>2</v>
      </c>
    </row>
    <row r="18" spans="1:29" ht="18" customHeight="1">
      <c r="A18" s="343"/>
      <c r="B18" s="37"/>
      <c r="C18" s="348" t="s">
        <v>98</v>
      </c>
      <c r="D18" s="382" t="s">
        <v>119</v>
      </c>
      <c r="E18" s="346">
        <f t="shared" si="4"/>
        <v>1379</v>
      </c>
      <c r="F18" s="346">
        <f t="shared" si="5"/>
        <v>1369</v>
      </c>
      <c r="G18" s="346"/>
      <c r="H18" s="346"/>
      <c r="I18" s="347">
        <v>2</v>
      </c>
      <c r="J18" s="347">
        <v>5</v>
      </c>
      <c r="K18" s="347">
        <v>64</v>
      </c>
      <c r="L18" s="347">
        <v>54</v>
      </c>
      <c r="M18" s="347">
        <v>25</v>
      </c>
      <c r="N18" s="347">
        <v>33</v>
      </c>
      <c r="O18" s="347">
        <v>38</v>
      </c>
      <c r="P18" s="347">
        <v>2</v>
      </c>
      <c r="Q18" s="347">
        <v>45</v>
      </c>
      <c r="R18" s="347">
        <v>73</v>
      </c>
      <c r="S18" s="347">
        <v>45</v>
      </c>
      <c r="T18" s="347">
        <v>206</v>
      </c>
      <c r="U18" s="347">
        <v>78</v>
      </c>
      <c r="V18" s="347">
        <v>230</v>
      </c>
      <c r="W18" s="347">
        <v>36</v>
      </c>
      <c r="X18" s="347">
        <v>0</v>
      </c>
      <c r="Y18" s="347">
        <v>0</v>
      </c>
      <c r="Z18" s="347">
        <v>375</v>
      </c>
      <c r="AA18" s="347">
        <v>57</v>
      </c>
      <c r="AB18" s="347">
        <v>1</v>
      </c>
      <c r="AC18" s="347">
        <v>10</v>
      </c>
    </row>
    <row r="19" spans="1:29" ht="18" customHeight="1">
      <c r="A19" s="343" t="s">
        <v>335</v>
      </c>
      <c r="B19" s="37">
        <v>2010</v>
      </c>
      <c r="C19" s="344" t="s">
        <v>86</v>
      </c>
      <c r="D19" s="381" t="s">
        <v>102</v>
      </c>
      <c r="E19" s="346">
        <f>SUM(E20:E21)</f>
        <v>2931</v>
      </c>
      <c r="F19" s="346">
        <f>SUM(F20:F21)</f>
        <v>2919</v>
      </c>
      <c r="G19" s="347"/>
      <c r="H19" s="347">
        <f>SUM(H20:H21)</f>
        <v>2</v>
      </c>
      <c r="I19" s="347">
        <f>SUM(I20:I21)</f>
        <v>10</v>
      </c>
      <c r="J19" s="347">
        <f>SUM(J20:J21)</f>
        <v>19</v>
      </c>
      <c r="K19" s="347">
        <f>SUM(K20:K21)</f>
        <v>135</v>
      </c>
      <c r="L19" s="347">
        <f>SUM(L20:L21)</f>
        <v>131</v>
      </c>
      <c r="M19" s="347">
        <f>SUM(M20:M21)</f>
        <v>64</v>
      </c>
      <c r="N19" s="347">
        <f>SUM(N20:N21)</f>
        <v>58</v>
      </c>
      <c r="O19" s="347">
        <f>SUM(O20:O21)</f>
        <v>68</v>
      </c>
      <c r="P19" s="347">
        <f>SUM(P20:P21)</f>
        <v>6</v>
      </c>
      <c r="Q19" s="347">
        <f>SUM(Q20:Q21)</f>
        <v>48</v>
      </c>
      <c r="R19" s="347">
        <f>SUM(R20:R21)</f>
        <v>190</v>
      </c>
      <c r="S19" s="347">
        <f>SUM(S20:S21)</f>
        <v>117</v>
      </c>
      <c r="T19" s="347">
        <f>SUM(T20:T21)</f>
        <v>589</v>
      </c>
      <c r="U19" s="347">
        <f>SUM(U20:U21)</f>
        <v>198</v>
      </c>
      <c r="V19" s="347">
        <f>SUM(V20:V21)</f>
        <v>446</v>
      </c>
      <c r="W19" s="347">
        <f>SUM(W20:W21)</f>
        <v>119</v>
      </c>
      <c r="X19" s="347">
        <f>SUM(X20:X21)</f>
        <v>6</v>
      </c>
      <c r="Y19" s="347">
        <f>SUM(Y20:Y21)</f>
        <v>0</v>
      </c>
      <c r="Z19" s="347">
        <f>SUM(Z20:Z21)</f>
        <v>629</v>
      </c>
      <c r="AA19" s="347">
        <f>SUM(AA20:AA21)</f>
        <v>82</v>
      </c>
      <c r="AB19" s="347">
        <f>SUM(AB20:AB21)</f>
        <v>2</v>
      </c>
      <c r="AC19" s="347">
        <f>SUM(AC20:AC21)</f>
        <v>12</v>
      </c>
    </row>
    <row r="20" spans="1:29" ht="18" customHeight="1">
      <c r="A20" s="343"/>
      <c r="B20" s="37"/>
      <c r="C20" s="344" t="s">
        <v>97</v>
      </c>
      <c r="D20" s="381" t="s">
        <v>118</v>
      </c>
      <c r="E20" s="346">
        <f aca="true" t="shared" si="6" ref="E20:E21">SUM(F20,AC20)</f>
        <v>1518</v>
      </c>
      <c r="F20" s="346">
        <f aca="true" t="shared" si="7" ref="F20:F21">SUM(G20:AB20)</f>
        <v>1516</v>
      </c>
      <c r="G20" s="346"/>
      <c r="H20" s="346">
        <v>1</v>
      </c>
      <c r="I20" s="347">
        <v>9</v>
      </c>
      <c r="J20" s="347">
        <v>11</v>
      </c>
      <c r="K20" s="347">
        <v>70</v>
      </c>
      <c r="L20" s="347">
        <v>63</v>
      </c>
      <c r="M20" s="347">
        <v>34</v>
      </c>
      <c r="N20" s="347">
        <v>22</v>
      </c>
      <c r="O20" s="347">
        <v>26</v>
      </c>
      <c r="P20" s="347">
        <v>2</v>
      </c>
      <c r="Q20" s="347">
        <v>3</v>
      </c>
      <c r="R20" s="347">
        <v>116</v>
      </c>
      <c r="S20" s="347">
        <v>69</v>
      </c>
      <c r="T20" s="347">
        <v>385</v>
      </c>
      <c r="U20" s="347">
        <v>116</v>
      </c>
      <c r="V20" s="347">
        <v>218</v>
      </c>
      <c r="W20" s="347">
        <v>81</v>
      </c>
      <c r="X20" s="347">
        <v>6</v>
      </c>
      <c r="Y20" s="347">
        <v>0</v>
      </c>
      <c r="Z20" s="347">
        <v>254</v>
      </c>
      <c r="AA20" s="347">
        <v>29</v>
      </c>
      <c r="AB20" s="347">
        <v>1</v>
      </c>
      <c r="AC20" s="347">
        <v>2</v>
      </c>
    </row>
    <row r="21" spans="1:29" ht="22.5" customHeight="1">
      <c r="A21" s="343"/>
      <c r="B21" s="37"/>
      <c r="C21" s="348" t="s">
        <v>98</v>
      </c>
      <c r="D21" s="382" t="s">
        <v>119</v>
      </c>
      <c r="E21" s="346">
        <f t="shared" si="6"/>
        <v>1413</v>
      </c>
      <c r="F21" s="346">
        <f t="shared" si="7"/>
        <v>1403</v>
      </c>
      <c r="G21" s="346"/>
      <c r="H21" s="346">
        <v>1</v>
      </c>
      <c r="I21" s="347">
        <v>1</v>
      </c>
      <c r="J21" s="347">
        <v>8</v>
      </c>
      <c r="K21" s="347">
        <v>65</v>
      </c>
      <c r="L21" s="347">
        <v>68</v>
      </c>
      <c r="M21" s="347">
        <v>30</v>
      </c>
      <c r="N21" s="347">
        <v>36</v>
      </c>
      <c r="O21" s="347">
        <v>42</v>
      </c>
      <c r="P21" s="347">
        <v>4</v>
      </c>
      <c r="Q21" s="347">
        <v>45</v>
      </c>
      <c r="R21" s="347">
        <v>74</v>
      </c>
      <c r="S21" s="347">
        <v>48</v>
      </c>
      <c r="T21" s="347">
        <v>204</v>
      </c>
      <c r="U21" s="347">
        <v>82</v>
      </c>
      <c r="V21" s="347">
        <v>228</v>
      </c>
      <c r="W21" s="347">
        <v>38</v>
      </c>
      <c r="X21" s="347">
        <v>0</v>
      </c>
      <c r="Y21" s="347">
        <v>0</v>
      </c>
      <c r="Z21" s="347">
        <v>375</v>
      </c>
      <c r="AA21" s="347">
        <v>53</v>
      </c>
      <c r="AB21" s="347">
        <v>1</v>
      </c>
      <c r="AC21" s="347">
        <v>10</v>
      </c>
    </row>
    <row r="22" spans="1:29" ht="18" customHeight="1">
      <c r="A22" s="343" t="s">
        <v>336</v>
      </c>
      <c r="B22" s="37">
        <v>2011</v>
      </c>
      <c r="C22" s="344" t="s">
        <v>86</v>
      </c>
      <c r="D22" s="381" t="s">
        <v>102</v>
      </c>
      <c r="E22" s="346">
        <f>SUM(E23:E24)</f>
        <v>2905</v>
      </c>
      <c r="F22" s="346">
        <f>SUM(F23:F24)</f>
        <v>2893</v>
      </c>
      <c r="G22" s="347"/>
      <c r="H22" s="347">
        <f>SUM(H23:H24)</f>
        <v>3</v>
      </c>
      <c r="I22" s="347">
        <f>SUM(I23:I24)</f>
        <v>12</v>
      </c>
      <c r="J22" s="347">
        <f>SUM(J23:J24)</f>
        <v>21</v>
      </c>
      <c r="K22" s="347">
        <f>SUM(K23:K24)</f>
        <v>152</v>
      </c>
      <c r="L22" s="347">
        <f>SUM(L23:L24)</f>
        <v>121</v>
      </c>
      <c r="M22" s="347">
        <f>SUM(M23:M24)</f>
        <v>66</v>
      </c>
      <c r="N22" s="347">
        <f>SUM(N23:N24)</f>
        <v>70</v>
      </c>
      <c r="O22" s="347">
        <f>SUM(O23:O24)</f>
        <v>62</v>
      </c>
      <c r="P22" s="347">
        <f>SUM(P23:P24)</f>
        <v>6</v>
      </c>
      <c r="Q22" s="347">
        <f>SUM(Q23:Q24)</f>
        <v>61</v>
      </c>
      <c r="R22" s="347">
        <f>SUM(R23:R24)</f>
        <v>198</v>
      </c>
      <c r="S22" s="347">
        <f>SUM(S23:S24)</f>
        <v>109</v>
      </c>
      <c r="T22" s="347">
        <f>SUM(T23:T24)</f>
        <v>566</v>
      </c>
      <c r="U22" s="347">
        <f>SUM(U23:U24)</f>
        <v>202</v>
      </c>
      <c r="V22" s="347">
        <f>SUM(V23:V24)</f>
        <v>431</v>
      </c>
      <c r="W22" s="347">
        <f>SUM(W23:W24)</f>
        <v>116</v>
      </c>
      <c r="X22" s="347">
        <f>SUM(X23:X24)</f>
        <v>5</v>
      </c>
      <c r="Y22" s="347">
        <f>SUM(Y23:Y24)</f>
        <v>0</v>
      </c>
      <c r="Z22" s="347">
        <f>SUM(Z23:Z24)</f>
        <v>614</v>
      </c>
      <c r="AA22" s="347">
        <f>SUM(AA23:AA24)</f>
        <v>75</v>
      </c>
      <c r="AB22" s="347">
        <f>SUM(AB23:AB24)</f>
        <v>3</v>
      </c>
      <c r="AC22" s="347">
        <f>SUM(AC23:AC24)</f>
        <v>12</v>
      </c>
    </row>
    <row r="23" spans="1:29" ht="18" customHeight="1">
      <c r="A23" s="343"/>
      <c r="B23" s="37"/>
      <c r="C23" s="344" t="s">
        <v>97</v>
      </c>
      <c r="D23" s="381" t="s">
        <v>118</v>
      </c>
      <c r="E23" s="346">
        <f aca="true" t="shared" si="8" ref="E23:E24">SUM(F23,AC23)</f>
        <v>1506</v>
      </c>
      <c r="F23" s="346">
        <f aca="true" t="shared" si="9" ref="F23:F24">SUM(G23:AB23)</f>
        <v>1505</v>
      </c>
      <c r="G23" s="346"/>
      <c r="H23" s="346">
        <v>2</v>
      </c>
      <c r="I23" s="347">
        <v>11</v>
      </c>
      <c r="J23" s="347">
        <v>12</v>
      </c>
      <c r="K23" s="347">
        <v>74</v>
      </c>
      <c r="L23" s="347">
        <v>59</v>
      </c>
      <c r="M23" s="347">
        <v>36</v>
      </c>
      <c r="N23" s="347">
        <v>26</v>
      </c>
      <c r="O23" s="347">
        <v>24</v>
      </c>
      <c r="P23" s="347">
        <v>2</v>
      </c>
      <c r="Q23" s="347">
        <v>8</v>
      </c>
      <c r="R23" s="347">
        <v>121</v>
      </c>
      <c r="S23" s="347">
        <v>62</v>
      </c>
      <c r="T23" s="347">
        <v>372</v>
      </c>
      <c r="U23" s="347">
        <v>121</v>
      </c>
      <c r="V23" s="347">
        <v>214</v>
      </c>
      <c r="W23" s="347">
        <v>81</v>
      </c>
      <c r="X23" s="347">
        <v>5</v>
      </c>
      <c r="Y23" s="347">
        <v>0</v>
      </c>
      <c r="Z23" s="347">
        <v>248</v>
      </c>
      <c r="AA23" s="347">
        <v>25</v>
      </c>
      <c r="AB23" s="347">
        <v>2</v>
      </c>
      <c r="AC23" s="347">
        <v>1</v>
      </c>
    </row>
    <row r="24" spans="1:29" ht="18" customHeight="1">
      <c r="A24" s="343"/>
      <c r="B24" s="37"/>
      <c r="C24" s="348" t="s">
        <v>98</v>
      </c>
      <c r="D24" s="382" t="s">
        <v>119</v>
      </c>
      <c r="E24" s="346">
        <f t="shared" si="8"/>
        <v>1399</v>
      </c>
      <c r="F24" s="346">
        <f t="shared" si="9"/>
        <v>1388</v>
      </c>
      <c r="G24" s="346"/>
      <c r="H24" s="346">
        <v>1</v>
      </c>
      <c r="I24" s="347">
        <v>1</v>
      </c>
      <c r="J24" s="347">
        <v>9</v>
      </c>
      <c r="K24" s="347">
        <v>78</v>
      </c>
      <c r="L24" s="347">
        <v>62</v>
      </c>
      <c r="M24" s="347">
        <v>30</v>
      </c>
      <c r="N24" s="347">
        <v>44</v>
      </c>
      <c r="O24" s="347">
        <v>38</v>
      </c>
      <c r="P24" s="347">
        <v>4</v>
      </c>
      <c r="Q24" s="347">
        <v>53</v>
      </c>
      <c r="R24" s="347">
        <v>77</v>
      </c>
      <c r="S24" s="347">
        <v>47</v>
      </c>
      <c r="T24" s="347">
        <v>194</v>
      </c>
      <c r="U24" s="347">
        <v>81</v>
      </c>
      <c r="V24" s="347">
        <v>217</v>
      </c>
      <c r="W24" s="347">
        <v>35</v>
      </c>
      <c r="X24" s="347">
        <v>0</v>
      </c>
      <c r="Y24" s="347">
        <v>0</v>
      </c>
      <c r="Z24" s="347">
        <v>366</v>
      </c>
      <c r="AA24" s="347">
        <v>50</v>
      </c>
      <c r="AB24" s="347">
        <v>1</v>
      </c>
      <c r="AC24" s="347">
        <v>11</v>
      </c>
    </row>
    <row r="25" spans="1:29" ht="18" customHeight="1">
      <c r="A25" s="343" t="s">
        <v>43</v>
      </c>
      <c r="B25" s="37">
        <v>2012</v>
      </c>
      <c r="C25" s="344" t="s">
        <v>86</v>
      </c>
      <c r="D25" s="381" t="s">
        <v>102</v>
      </c>
      <c r="E25" s="346">
        <f>SUM(E26:E27)</f>
        <v>2918</v>
      </c>
      <c r="F25" s="346">
        <f>SUM(F26:F27)</f>
        <v>2907</v>
      </c>
      <c r="G25" s="347"/>
      <c r="H25" s="347">
        <f>SUM(H26:H27)</f>
        <v>3</v>
      </c>
      <c r="I25" s="347">
        <f>SUM(I26:I27)</f>
        <v>15</v>
      </c>
      <c r="J25" s="347">
        <f>SUM(J26:J27)</f>
        <v>23</v>
      </c>
      <c r="K25" s="347">
        <f>SUM(K26:K27)</f>
        <v>162</v>
      </c>
      <c r="L25" s="347">
        <f>SUM(L26:L27)</f>
        <v>152</v>
      </c>
      <c r="M25" s="347">
        <f>SUM(M26:M27)</f>
        <v>77</v>
      </c>
      <c r="N25" s="347">
        <f>SUM(N26:N27)</f>
        <v>68</v>
      </c>
      <c r="O25" s="347">
        <f>SUM(O26:O27)</f>
        <v>65</v>
      </c>
      <c r="P25" s="347">
        <f>SUM(P26:P27)</f>
        <v>5</v>
      </c>
      <c r="Q25" s="347">
        <f>SUM(Q26:Q27)</f>
        <v>66</v>
      </c>
      <c r="R25" s="347">
        <f>SUM(R26:R27)</f>
        <v>177</v>
      </c>
      <c r="S25" s="347">
        <f>SUM(S26:S27)</f>
        <v>111</v>
      </c>
      <c r="T25" s="347">
        <f>SUM(T26:T27)</f>
        <v>560</v>
      </c>
      <c r="U25" s="347">
        <f>SUM(U26:U27)</f>
        <v>203</v>
      </c>
      <c r="V25" s="347">
        <f>SUM(V26:V27)</f>
        <v>428</v>
      </c>
      <c r="W25" s="347">
        <f>SUM(W26:W27)</f>
        <v>116</v>
      </c>
      <c r="X25" s="347">
        <f>SUM(X26:X27)</f>
        <v>6</v>
      </c>
      <c r="Y25" s="347">
        <f>SUM(Y26:Y27)</f>
        <v>0</v>
      </c>
      <c r="Z25" s="347">
        <f>SUM(Z26:Z27)</f>
        <v>603</v>
      </c>
      <c r="AA25" s="347">
        <f>SUM(AA26:AA27)</f>
        <v>66</v>
      </c>
      <c r="AB25" s="347">
        <f>SUM(AB26:AB27)</f>
        <v>1</v>
      </c>
      <c r="AC25" s="347">
        <f>SUM(AC26:AC27)</f>
        <v>11</v>
      </c>
    </row>
    <row r="26" spans="1:29" ht="18" customHeight="1">
      <c r="A26" s="343"/>
      <c r="B26" s="37"/>
      <c r="C26" s="344" t="s">
        <v>97</v>
      </c>
      <c r="D26" s="381" t="s">
        <v>118</v>
      </c>
      <c r="E26" s="346">
        <f aca="true" t="shared" si="10" ref="E26:E27">SUM(F26,AC26)</f>
        <v>1522</v>
      </c>
      <c r="F26" s="346">
        <f aca="true" t="shared" si="11" ref="F26:F27">SUM(G26:AB26)</f>
        <v>1522</v>
      </c>
      <c r="G26" s="387">
        <v>0</v>
      </c>
      <c r="H26" s="387">
        <v>2</v>
      </c>
      <c r="I26" s="387">
        <v>12</v>
      </c>
      <c r="J26" s="387">
        <v>16</v>
      </c>
      <c r="K26" s="387">
        <v>79</v>
      </c>
      <c r="L26" s="387">
        <v>68</v>
      </c>
      <c r="M26" s="388">
        <v>41</v>
      </c>
      <c r="N26" s="388">
        <v>31</v>
      </c>
      <c r="O26" s="388">
        <v>22</v>
      </c>
      <c r="P26" s="387">
        <v>2</v>
      </c>
      <c r="Q26" s="388">
        <v>13</v>
      </c>
      <c r="R26" s="388">
        <v>111</v>
      </c>
      <c r="S26" s="388">
        <v>67</v>
      </c>
      <c r="T26" s="388">
        <v>363</v>
      </c>
      <c r="U26" s="388">
        <v>127</v>
      </c>
      <c r="V26" s="388">
        <v>213</v>
      </c>
      <c r="W26" s="388">
        <v>78</v>
      </c>
      <c r="X26" s="388">
        <v>6</v>
      </c>
      <c r="Y26" s="388">
        <v>0</v>
      </c>
      <c r="Z26" s="388">
        <v>246</v>
      </c>
      <c r="AA26" s="388">
        <v>24</v>
      </c>
      <c r="AB26" s="388">
        <v>1</v>
      </c>
      <c r="AC26" s="388">
        <v>0</v>
      </c>
    </row>
    <row r="27" spans="1:29" ht="18" customHeight="1">
      <c r="A27" s="343"/>
      <c r="B27" s="37"/>
      <c r="C27" s="348" t="s">
        <v>98</v>
      </c>
      <c r="D27" s="382" t="s">
        <v>119</v>
      </c>
      <c r="E27" s="346">
        <f t="shared" si="10"/>
        <v>1396</v>
      </c>
      <c r="F27" s="346">
        <f t="shared" si="11"/>
        <v>1385</v>
      </c>
      <c r="G27" s="387">
        <v>0</v>
      </c>
      <c r="H27" s="387">
        <v>1</v>
      </c>
      <c r="I27" s="387">
        <v>3</v>
      </c>
      <c r="J27" s="387">
        <v>7</v>
      </c>
      <c r="K27" s="387">
        <v>83</v>
      </c>
      <c r="L27" s="387">
        <v>84</v>
      </c>
      <c r="M27" s="388">
        <v>36</v>
      </c>
      <c r="N27" s="388">
        <v>37</v>
      </c>
      <c r="O27" s="388">
        <v>43</v>
      </c>
      <c r="P27" s="387">
        <v>3</v>
      </c>
      <c r="Q27" s="387">
        <v>53</v>
      </c>
      <c r="R27" s="388">
        <v>66</v>
      </c>
      <c r="S27" s="388">
        <v>44</v>
      </c>
      <c r="T27" s="388">
        <v>197</v>
      </c>
      <c r="U27" s="388">
        <v>76</v>
      </c>
      <c r="V27" s="388">
        <v>215</v>
      </c>
      <c r="W27" s="388">
        <v>38</v>
      </c>
      <c r="X27" s="388">
        <v>0</v>
      </c>
      <c r="Y27" s="388">
        <v>0</v>
      </c>
      <c r="Z27" s="388">
        <v>357</v>
      </c>
      <c r="AA27" s="388">
        <v>42</v>
      </c>
      <c r="AB27" s="388">
        <v>0</v>
      </c>
      <c r="AC27" s="388">
        <v>11</v>
      </c>
    </row>
    <row r="28" spans="1:29" ht="18" customHeight="1">
      <c r="A28" s="343" t="s">
        <v>44</v>
      </c>
      <c r="B28" s="37">
        <v>2013</v>
      </c>
      <c r="C28" s="344" t="s">
        <v>86</v>
      </c>
      <c r="D28" s="381" t="s">
        <v>102</v>
      </c>
      <c r="E28" s="346">
        <f>SUM(E29:E30)</f>
        <v>2899</v>
      </c>
      <c r="F28" s="346">
        <f>SUM(F29:F30)</f>
        <v>2892</v>
      </c>
      <c r="G28" s="347"/>
      <c r="H28" s="347">
        <f>SUM(H29:H30)</f>
        <v>3</v>
      </c>
      <c r="I28" s="389">
        <f>SUM(I29:I30)</f>
        <v>21</v>
      </c>
      <c r="J28" s="347">
        <f>SUM(J29:J30)</f>
        <v>17</v>
      </c>
      <c r="K28" s="347">
        <f>SUM(K29:K30)</f>
        <v>171</v>
      </c>
      <c r="L28" s="347">
        <f>SUM(L29:L30)</f>
        <v>166</v>
      </c>
      <c r="M28" s="347">
        <f>SUM(M29:M30)</f>
        <v>76</v>
      </c>
      <c r="N28" s="347">
        <f>SUM(N29:N30)</f>
        <v>67</v>
      </c>
      <c r="O28" s="347">
        <f>SUM(O29:O30)</f>
        <v>68</v>
      </c>
      <c r="P28" s="347">
        <f>SUM(P29:P30)</f>
        <v>5</v>
      </c>
      <c r="Q28" s="347">
        <f>SUM(Q29:Q30)</f>
        <v>66</v>
      </c>
      <c r="R28" s="347">
        <f>SUM(R29:R30)</f>
        <v>174</v>
      </c>
      <c r="S28" s="347">
        <f>SUM(S29:S30)</f>
        <v>100</v>
      </c>
      <c r="T28" s="347">
        <f>SUM(T29:T30)</f>
        <v>542</v>
      </c>
      <c r="U28" s="347">
        <f>SUM(U29:U30)</f>
        <v>193</v>
      </c>
      <c r="V28" s="347">
        <f>SUM(V29:V30)</f>
        <v>452</v>
      </c>
      <c r="W28" s="347">
        <f>SUM(W29:W30)</f>
        <v>115</v>
      </c>
      <c r="X28" s="347">
        <f>SUM(X29:X30)</f>
        <v>6</v>
      </c>
      <c r="Y28" s="347">
        <f>SUM(Y29:Y30)</f>
        <v>0</v>
      </c>
      <c r="Z28" s="347">
        <f>SUM(Z29:Z30)</f>
        <v>590</v>
      </c>
      <c r="AA28" s="347">
        <f>SUM(AA29:AA30)</f>
        <v>59</v>
      </c>
      <c r="AB28" s="347">
        <f>SUM(AB29:AB30)</f>
        <v>1</v>
      </c>
      <c r="AC28" s="347">
        <f>SUM(AC29:AC30)</f>
        <v>7</v>
      </c>
    </row>
    <row r="29" spans="1:29" ht="18" customHeight="1">
      <c r="A29" s="343"/>
      <c r="B29" s="37"/>
      <c r="C29" s="344" t="s">
        <v>97</v>
      </c>
      <c r="D29" s="381" t="s">
        <v>118</v>
      </c>
      <c r="E29" s="346">
        <f aca="true" t="shared" si="12" ref="E29:E30">SUM(F29,AC29)</f>
        <v>1516</v>
      </c>
      <c r="F29" s="346">
        <f aca="true" t="shared" si="13" ref="F29:F30">SUM(G29:AB29)</f>
        <v>1516</v>
      </c>
      <c r="G29" s="387">
        <v>0</v>
      </c>
      <c r="H29" s="387">
        <v>2</v>
      </c>
      <c r="I29" s="390">
        <v>17</v>
      </c>
      <c r="J29" s="387">
        <v>11</v>
      </c>
      <c r="K29" s="387">
        <v>81</v>
      </c>
      <c r="L29" s="387">
        <v>70</v>
      </c>
      <c r="M29" s="388">
        <v>43</v>
      </c>
      <c r="N29" s="388">
        <v>32</v>
      </c>
      <c r="O29" s="388">
        <v>23</v>
      </c>
      <c r="P29" s="387">
        <v>2</v>
      </c>
      <c r="Q29" s="388">
        <v>14</v>
      </c>
      <c r="R29" s="388">
        <v>109</v>
      </c>
      <c r="S29" s="388">
        <v>60</v>
      </c>
      <c r="T29" s="388">
        <v>351</v>
      </c>
      <c r="U29" s="388">
        <v>123</v>
      </c>
      <c r="V29" s="388">
        <v>233</v>
      </c>
      <c r="W29" s="388">
        <v>77</v>
      </c>
      <c r="X29" s="388">
        <v>6</v>
      </c>
      <c r="Y29" s="388">
        <v>0</v>
      </c>
      <c r="Z29" s="388">
        <v>238</v>
      </c>
      <c r="AA29" s="388">
        <v>23</v>
      </c>
      <c r="AB29" s="388">
        <v>1</v>
      </c>
      <c r="AC29" s="388">
        <v>0</v>
      </c>
    </row>
    <row r="30" spans="1:29" ht="18" customHeight="1">
      <c r="A30" s="343"/>
      <c r="B30" s="37"/>
      <c r="C30" s="348" t="s">
        <v>98</v>
      </c>
      <c r="D30" s="382" t="s">
        <v>119</v>
      </c>
      <c r="E30" s="346">
        <f t="shared" si="12"/>
        <v>1383</v>
      </c>
      <c r="F30" s="346">
        <f t="shared" si="13"/>
        <v>1376</v>
      </c>
      <c r="G30" s="387">
        <v>0</v>
      </c>
      <c r="H30" s="387">
        <v>1</v>
      </c>
      <c r="I30" s="390">
        <v>4</v>
      </c>
      <c r="J30" s="387">
        <v>6</v>
      </c>
      <c r="K30" s="387">
        <v>90</v>
      </c>
      <c r="L30" s="387">
        <v>96</v>
      </c>
      <c r="M30" s="388">
        <v>33</v>
      </c>
      <c r="N30" s="388">
        <v>35</v>
      </c>
      <c r="O30" s="388">
        <v>45</v>
      </c>
      <c r="P30" s="387">
        <v>3</v>
      </c>
      <c r="Q30" s="387">
        <v>52</v>
      </c>
      <c r="R30" s="388">
        <v>65</v>
      </c>
      <c r="S30" s="388">
        <v>40</v>
      </c>
      <c r="T30" s="388">
        <v>191</v>
      </c>
      <c r="U30" s="388">
        <v>70</v>
      </c>
      <c r="V30" s="388">
        <v>219</v>
      </c>
      <c r="W30" s="388">
        <v>38</v>
      </c>
      <c r="X30" s="388">
        <v>0</v>
      </c>
      <c r="Y30" s="388">
        <v>0</v>
      </c>
      <c r="Z30" s="388">
        <v>352</v>
      </c>
      <c r="AA30" s="388">
        <v>36</v>
      </c>
      <c r="AB30" s="388">
        <v>0</v>
      </c>
      <c r="AC30" s="388">
        <v>7</v>
      </c>
    </row>
    <row r="31" spans="1:29" ht="18" customHeight="1">
      <c r="A31" s="343" t="s">
        <v>45</v>
      </c>
      <c r="B31" s="37">
        <v>2014</v>
      </c>
      <c r="C31" s="344" t="s">
        <v>86</v>
      </c>
      <c r="D31" s="381" t="s">
        <v>102</v>
      </c>
      <c r="E31" s="346">
        <f>SUM(E32:E33)</f>
        <v>3059</v>
      </c>
      <c r="F31" s="346">
        <f>SUM(F32:F33)</f>
        <v>3056</v>
      </c>
      <c r="G31" s="347"/>
      <c r="H31" s="387">
        <f>SUM(H32:H33)</f>
        <v>3</v>
      </c>
      <c r="I31" s="390">
        <f>SUM(I32:I33)</f>
        <v>22</v>
      </c>
      <c r="J31" s="387">
        <f>SUM(J32:J33)</f>
        <v>24</v>
      </c>
      <c r="K31" s="347">
        <f>SUM(K32:K33)</f>
        <v>200</v>
      </c>
      <c r="L31" s="347">
        <f>SUM(L32:L33)</f>
        <v>179</v>
      </c>
      <c r="M31" s="387">
        <f>SUM(M32:M33)</f>
        <v>90</v>
      </c>
      <c r="N31" s="387">
        <f>SUM(N32:N33)</f>
        <v>62</v>
      </c>
      <c r="O31" s="387">
        <f>SUM(O32:O33)</f>
        <v>63</v>
      </c>
      <c r="P31" s="387">
        <f>SUM(P32:P33)</f>
        <v>5</v>
      </c>
      <c r="Q31" s="387">
        <f>SUM(Q32:Q33)</f>
        <v>75</v>
      </c>
      <c r="R31" s="387">
        <f>SUM(R32:R33)</f>
        <v>194</v>
      </c>
      <c r="S31" s="387">
        <f>SUM(S32:S33)</f>
        <v>132</v>
      </c>
      <c r="T31" s="387">
        <f>SUM(T32:T33)</f>
        <v>591</v>
      </c>
      <c r="U31" s="387">
        <f>SUM(U32:U33)</f>
        <v>205</v>
      </c>
      <c r="V31" s="387">
        <f>SUM(V32:V33)</f>
        <v>442</v>
      </c>
      <c r="W31" s="387">
        <f>SUM(W32:W33)</f>
        <v>122</v>
      </c>
      <c r="X31" s="387">
        <f>SUM(X32:X33)</f>
        <v>5</v>
      </c>
      <c r="Y31" s="347">
        <f>SUM(Y32:Y33)</f>
        <v>0</v>
      </c>
      <c r="Z31" s="387">
        <f>SUM(Z32:Z33)</f>
        <v>582</v>
      </c>
      <c r="AA31" s="387">
        <f>SUM(AA32:AA33)</f>
        <v>59</v>
      </c>
      <c r="AB31" s="347">
        <f>SUM(AB32:AB33)</f>
        <v>1</v>
      </c>
      <c r="AC31" s="347">
        <f>SUM(AC32:AC33)</f>
        <v>3</v>
      </c>
    </row>
    <row r="32" spans="1:29" ht="18" customHeight="1">
      <c r="A32" s="343"/>
      <c r="B32" s="37"/>
      <c r="C32" s="344" t="s">
        <v>97</v>
      </c>
      <c r="D32" s="381" t="s">
        <v>118</v>
      </c>
      <c r="E32" s="346">
        <f aca="true" t="shared" si="14" ref="E32:E33">SUM(F32,AC32)</f>
        <v>1577</v>
      </c>
      <c r="F32" s="346">
        <f aca="true" t="shared" si="15" ref="F32:F33">SUM(G32:AB32)</f>
        <v>1577</v>
      </c>
      <c r="G32" s="387">
        <v>0</v>
      </c>
      <c r="H32" s="387">
        <v>2</v>
      </c>
      <c r="I32" s="390">
        <v>16</v>
      </c>
      <c r="J32" s="387">
        <v>15</v>
      </c>
      <c r="K32" s="387">
        <v>90</v>
      </c>
      <c r="L32" s="387">
        <v>80</v>
      </c>
      <c r="M32" s="388">
        <v>51</v>
      </c>
      <c r="N32" s="388">
        <v>29</v>
      </c>
      <c r="O32" s="388">
        <v>26</v>
      </c>
      <c r="P32" s="387">
        <v>2</v>
      </c>
      <c r="Q32" s="388">
        <v>15</v>
      </c>
      <c r="R32" s="388">
        <v>122</v>
      </c>
      <c r="S32" s="388">
        <v>79</v>
      </c>
      <c r="T32" s="388">
        <v>365</v>
      </c>
      <c r="U32" s="388">
        <v>131</v>
      </c>
      <c r="V32" s="388">
        <v>220</v>
      </c>
      <c r="W32" s="388">
        <v>78</v>
      </c>
      <c r="X32" s="388">
        <v>5</v>
      </c>
      <c r="Y32" s="388">
        <v>0</v>
      </c>
      <c r="Z32" s="388">
        <v>227</v>
      </c>
      <c r="AA32" s="388">
        <v>23</v>
      </c>
      <c r="AB32" s="388">
        <v>1</v>
      </c>
      <c r="AC32" s="388">
        <v>0</v>
      </c>
    </row>
    <row r="33" spans="1:29" s="296" customFormat="1" ht="18" customHeight="1">
      <c r="A33" s="343"/>
      <c r="B33" s="37"/>
      <c r="C33" s="348" t="s">
        <v>98</v>
      </c>
      <c r="D33" s="382" t="s">
        <v>119</v>
      </c>
      <c r="E33" s="346">
        <f t="shared" si="14"/>
        <v>1482</v>
      </c>
      <c r="F33" s="346">
        <f t="shared" si="15"/>
        <v>1479</v>
      </c>
      <c r="G33" s="387">
        <v>0</v>
      </c>
      <c r="H33" s="387">
        <v>1</v>
      </c>
      <c r="I33" s="390">
        <v>6</v>
      </c>
      <c r="J33" s="387">
        <v>9</v>
      </c>
      <c r="K33" s="347">
        <v>110</v>
      </c>
      <c r="L33" s="387">
        <v>99</v>
      </c>
      <c r="M33" s="388">
        <v>39</v>
      </c>
      <c r="N33" s="388">
        <v>33</v>
      </c>
      <c r="O33" s="388">
        <v>37</v>
      </c>
      <c r="P33" s="387">
        <v>3</v>
      </c>
      <c r="Q33" s="387">
        <v>60</v>
      </c>
      <c r="R33" s="388">
        <v>72</v>
      </c>
      <c r="S33" s="388">
        <v>53</v>
      </c>
      <c r="T33" s="388">
        <v>226</v>
      </c>
      <c r="U33" s="388">
        <v>74</v>
      </c>
      <c r="V33" s="388">
        <v>222</v>
      </c>
      <c r="W33" s="388">
        <v>44</v>
      </c>
      <c r="X33" s="388">
        <v>0</v>
      </c>
      <c r="Y33" s="388">
        <v>0</v>
      </c>
      <c r="Z33" s="388">
        <v>355</v>
      </c>
      <c r="AA33" s="388">
        <v>36</v>
      </c>
      <c r="AB33" s="388">
        <v>0</v>
      </c>
      <c r="AC33" s="388">
        <v>3</v>
      </c>
    </row>
    <row r="34" spans="1:29" s="296" customFormat="1" ht="18" customHeight="1">
      <c r="A34" s="343" t="s">
        <v>46</v>
      </c>
      <c r="B34" s="37">
        <v>2015</v>
      </c>
      <c r="C34" s="344" t="s">
        <v>86</v>
      </c>
      <c r="D34" s="381" t="s">
        <v>102</v>
      </c>
      <c r="E34" s="346">
        <f>SUM(E35:E36)</f>
        <v>2997</v>
      </c>
      <c r="F34" s="346">
        <f>SUM(F35:F36)</f>
        <v>2995</v>
      </c>
      <c r="G34" s="347">
        <v>0</v>
      </c>
      <c r="H34" s="387">
        <f>SUM(H35:H36)</f>
        <v>2</v>
      </c>
      <c r="I34" s="390">
        <f>SUM(I35:I36)</f>
        <v>19</v>
      </c>
      <c r="J34" s="387">
        <f>SUM(J35:J36)</f>
        <v>25</v>
      </c>
      <c r="K34" s="347">
        <f>SUM(K35:K36)</f>
        <v>212</v>
      </c>
      <c r="L34" s="347">
        <f>SUM(L35:L36)</f>
        <v>182</v>
      </c>
      <c r="M34" s="387">
        <f>SUM(M35:M36)</f>
        <v>88</v>
      </c>
      <c r="N34" s="387">
        <f>SUM(N35:N36)</f>
        <v>75</v>
      </c>
      <c r="O34" s="387">
        <f>SUM(O35:O36)</f>
        <v>66</v>
      </c>
      <c r="P34" s="387">
        <f>SUM(P35:P36)</f>
        <v>6</v>
      </c>
      <c r="Q34" s="387">
        <f>SUM(Q35:Q36)</f>
        <v>78</v>
      </c>
      <c r="R34" s="387">
        <f>SUM(R35:R36)</f>
        <v>182</v>
      </c>
      <c r="S34" s="387">
        <f>SUM(S35:S36)</f>
        <v>139</v>
      </c>
      <c r="T34" s="387">
        <f>SUM(T35:T36)</f>
        <v>571</v>
      </c>
      <c r="U34" s="387">
        <f>SUM(U35:U36)</f>
        <v>192</v>
      </c>
      <c r="V34" s="387">
        <f>SUM(V35:V36)</f>
        <v>434</v>
      </c>
      <c r="W34" s="387">
        <f>SUM(W35:W36)</f>
        <v>116</v>
      </c>
      <c r="X34" s="387">
        <f>SUM(X35:X36)</f>
        <v>4</v>
      </c>
      <c r="Y34" s="347">
        <f>SUM(Y35:Y36)</f>
        <v>0</v>
      </c>
      <c r="Z34" s="387">
        <f>SUM(Z35:Z36)</f>
        <v>552</v>
      </c>
      <c r="AA34" s="387">
        <f>SUM(AA35:AA36)</f>
        <v>51</v>
      </c>
      <c r="AB34" s="347">
        <f>SUM(AB35:AB36)</f>
        <v>1</v>
      </c>
      <c r="AC34" s="347">
        <f>SUM(AC35:AC36)</f>
        <v>2</v>
      </c>
    </row>
    <row r="35" spans="1:29" s="391" customFormat="1" ht="18" customHeight="1">
      <c r="A35" s="343"/>
      <c r="B35" s="37"/>
      <c r="C35" s="344" t="s">
        <v>97</v>
      </c>
      <c r="D35" s="381" t="s">
        <v>118</v>
      </c>
      <c r="E35" s="346">
        <f aca="true" t="shared" si="16" ref="E35:E36">SUM(F35,AC35)</f>
        <v>1542</v>
      </c>
      <c r="F35" s="346">
        <f aca="true" t="shared" si="17" ref="F35:F36">SUM(G35:AB35)</f>
        <v>1542</v>
      </c>
      <c r="G35" s="387">
        <v>0</v>
      </c>
      <c r="H35" s="387">
        <v>1</v>
      </c>
      <c r="I35" s="390">
        <v>14</v>
      </c>
      <c r="J35" s="387">
        <v>15</v>
      </c>
      <c r="K35" s="347">
        <v>101</v>
      </c>
      <c r="L35" s="387">
        <v>83</v>
      </c>
      <c r="M35" s="388">
        <v>51</v>
      </c>
      <c r="N35" s="388">
        <v>32</v>
      </c>
      <c r="O35" s="388">
        <v>26</v>
      </c>
      <c r="P35" s="387">
        <v>2</v>
      </c>
      <c r="Q35" s="388">
        <v>14</v>
      </c>
      <c r="R35" s="388">
        <v>112</v>
      </c>
      <c r="S35" s="388">
        <v>79</v>
      </c>
      <c r="T35" s="388">
        <v>364</v>
      </c>
      <c r="U35" s="388">
        <v>124</v>
      </c>
      <c r="V35" s="388">
        <v>207</v>
      </c>
      <c r="W35" s="388">
        <v>76</v>
      </c>
      <c r="X35" s="388">
        <v>4</v>
      </c>
      <c r="Y35" s="388">
        <v>0</v>
      </c>
      <c r="Z35" s="388">
        <v>215</v>
      </c>
      <c r="AA35" s="388">
        <v>21</v>
      </c>
      <c r="AB35" s="388">
        <v>1</v>
      </c>
      <c r="AC35" s="388">
        <v>0</v>
      </c>
    </row>
    <row r="36" spans="1:29" s="391" customFormat="1" ht="18" customHeight="1">
      <c r="A36" s="343"/>
      <c r="B36" s="37"/>
      <c r="C36" s="392" t="s">
        <v>98</v>
      </c>
      <c r="D36" s="393" t="s">
        <v>119</v>
      </c>
      <c r="E36" s="346">
        <f t="shared" si="16"/>
        <v>1455</v>
      </c>
      <c r="F36" s="346">
        <f t="shared" si="17"/>
        <v>1453</v>
      </c>
      <c r="G36" s="387">
        <v>0</v>
      </c>
      <c r="H36" s="387">
        <v>1</v>
      </c>
      <c r="I36" s="390">
        <v>5</v>
      </c>
      <c r="J36" s="387">
        <v>10</v>
      </c>
      <c r="K36" s="347">
        <v>111</v>
      </c>
      <c r="L36" s="387">
        <v>99</v>
      </c>
      <c r="M36" s="388">
        <v>37</v>
      </c>
      <c r="N36" s="388">
        <v>43</v>
      </c>
      <c r="O36" s="388">
        <v>40</v>
      </c>
      <c r="P36" s="387">
        <v>4</v>
      </c>
      <c r="Q36" s="387">
        <v>64</v>
      </c>
      <c r="R36" s="388">
        <v>70</v>
      </c>
      <c r="S36" s="388">
        <v>60</v>
      </c>
      <c r="T36" s="388">
        <v>207</v>
      </c>
      <c r="U36" s="388">
        <v>68</v>
      </c>
      <c r="V36" s="388">
        <v>227</v>
      </c>
      <c r="W36" s="388">
        <v>40</v>
      </c>
      <c r="X36" s="388">
        <v>0</v>
      </c>
      <c r="Y36" s="388">
        <v>0</v>
      </c>
      <c r="Z36" s="388">
        <v>337</v>
      </c>
      <c r="AA36" s="388">
        <v>30</v>
      </c>
      <c r="AB36" s="388">
        <v>0</v>
      </c>
      <c r="AC36" s="388">
        <v>2</v>
      </c>
    </row>
    <row r="37" spans="1:29" s="296" customFormat="1" ht="18" customHeight="1">
      <c r="A37" s="343" t="s">
        <v>47</v>
      </c>
      <c r="B37" s="37">
        <v>2016</v>
      </c>
      <c r="C37" s="344" t="s">
        <v>86</v>
      </c>
      <c r="D37" s="381" t="s">
        <v>102</v>
      </c>
      <c r="E37" s="346">
        <f>SUM(E38:E39)</f>
        <v>3026</v>
      </c>
      <c r="F37" s="346">
        <f>SUM(F38:F39)</f>
        <v>3024</v>
      </c>
      <c r="G37" s="347">
        <v>0</v>
      </c>
      <c r="H37" s="387">
        <f>SUM(H38:H39)</f>
        <v>2</v>
      </c>
      <c r="I37" s="390">
        <f>SUM(I38:I39)</f>
        <v>22</v>
      </c>
      <c r="J37" s="387">
        <f>SUM(J38:J39)</f>
        <v>24</v>
      </c>
      <c r="K37" s="347">
        <f>SUM(K38:K39)</f>
        <v>235</v>
      </c>
      <c r="L37" s="347">
        <f>SUM(L38:L39)</f>
        <v>170</v>
      </c>
      <c r="M37" s="387">
        <f>SUM(M38:M39)</f>
        <v>88</v>
      </c>
      <c r="N37" s="387">
        <f>SUM(N38:N39)</f>
        <v>78</v>
      </c>
      <c r="O37" s="387">
        <f>SUM(O38:O39)</f>
        <v>73</v>
      </c>
      <c r="P37" s="387">
        <f>SUM(P38:P39)</f>
        <v>6</v>
      </c>
      <c r="Q37" s="387">
        <f>SUM(Q38:Q39)</f>
        <v>81</v>
      </c>
      <c r="R37" s="387">
        <f>SUM(R38:R39)</f>
        <v>181</v>
      </c>
      <c r="S37" s="387">
        <f>SUM(S38:S39)</f>
        <v>153</v>
      </c>
      <c r="T37" s="387">
        <f>SUM(T38:T39)</f>
        <v>578</v>
      </c>
      <c r="U37" s="387">
        <f>SUM(U38:U39)</f>
        <v>201</v>
      </c>
      <c r="V37" s="387">
        <f>SUM(V38:V39)</f>
        <v>437</v>
      </c>
      <c r="W37" s="387">
        <f>SUM(W38:W39)</f>
        <v>107</v>
      </c>
      <c r="X37" s="387">
        <f>SUM(X38:X39)</f>
        <v>3</v>
      </c>
      <c r="Y37" s="347">
        <f>SUM(Y38:Y39)</f>
        <v>0</v>
      </c>
      <c r="Z37" s="387">
        <f>SUM(Z38:Z39)</f>
        <v>535</v>
      </c>
      <c r="AA37" s="387">
        <f>SUM(AA38:AA39)</f>
        <v>49</v>
      </c>
      <c r="AB37" s="347">
        <f>SUM(AB38:AB39)</f>
        <v>1</v>
      </c>
      <c r="AC37" s="347">
        <f>SUM(AC38:AC39)</f>
        <v>2</v>
      </c>
    </row>
    <row r="38" spans="1:29" s="391" customFormat="1" ht="18" customHeight="1">
      <c r="A38" s="343"/>
      <c r="B38" s="37"/>
      <c r="C38" s="344" t="s">
        <v>97</v>
      </c>
      <c r="D38" s="381" t="s">
        <v>118</v>
      </c>
      <c r="E38" s="346">
        <f aca="true" t="shared" si="18" ref="E38:E39">SUM(F38,AC38)</f>
        <v>1547</v>
      </c>
      <c r="F38" s="346">
        <f aca="true" t="shared" si="19" ref="F38:F39">SUM(G38:AB38)</f>
        <v>1547</v>
      </c>
      <c r="G38" s="387">
        <v>0</v>
      </c>
      <c r="H38" s="387">
        <v>1</v>
      </c>
      <c r="I38" s="390">
        <v>15</v>
      </c>
      <c r="J38" s="387">
        <v>14</v>
      </c>
      <c r="K38" s="347">
        <v>103</v>
      </c>
      <c r="L38" s="387">
        <v>84</v>
      </c>
      <c r="M38" s="388">
        <v>49</v>
      </c>
      <c r="N38" s="388">
        <v>35</v>
      </c>
      <c r="O38" s="388">
        <v>27</v>
      </c>
      <c r="P38" s="387">
        <v>1</v>
      </c>
      <c r="Q38" s="388">
        <v>15</v>
      </c>
      <c r="R38" s="388">
        <v>114</v>
      </c>
      <c r="S38" s="388">
        <v>87</v>
      </c>
      <c r="T38" s="388">
        <v>368</v>
      </c>
      <c r="U38" s="388">
        <v>128</v>
      </c>
      <c r="V38" s="388">
        <v>208</v>
      </c>
      <c r="W38" s="388">
        <v>73</v>
      </c>
      <c r="X38" s="388">
        <v>3</v>
      </c>
      <c r="Y38" s="388">
        <v>0</v>
      </c>
      <c r="Z38" s="388">
        <v>201</v>
      </c>
      <c r="AA38" s="388">
        <v>20</v>
      </c>
      <c r="AB38" s="388">
        <v>1</v>
      </c>
      <c r="AC38" s="388">
        <v>0</v>
      </c>
    </row>
    <row r="39" spans="1:29" s="391" customFormat="1" ht="18" customHeight="1">
      <c r="A39" s="343"/>
      <c r="B39" s="37"/>
      <c r="C39" s="392" t="s">
        <v>98</v>
      </c>
      <c r="D39" s="393" t="s">
        <v>119</v>
      </c>
      <c r="E39" s="346">
        <f t="shared" si="18"/>
        <v>1479</v>
      </c>
      <c r="F39" s="346">
        <f t="shared" si="19"/>
        <v>1477</v>
      </c>
      <c r="G39" s="387">
        <v>0</v>
      </c>
      <c r="H39" s="387">
        <v>1</v>
      </c>
      <c r="I39" s="390">
        <v>7</v>
      </c>
      <c r="J39" s="387">
        <v>10</v>
      </c>
      <c r="K39" s="347">
        <v>132</v>
      </c>
      <c r="L39" s="387">
        <v>86</v>
      </c>
      <c r="M39" s="388">
        <v>39</v>
      </c>
      <c r="N39" s="388">
        <v>43</v>
      </c>
      <c r="O39" s="388">
        <v>46</v>
      </c>
      <c r="P39" s="387">
        <v>5</v>
      </c>
      <c r="Q39" s="387">
        <v>66</v>
      </c>
      <c r="R39" s="388">
        <v>67</v>
      </c>
      <c r="S39" s="388">
        <v>66</v>
      </c>
      <c r="T39" s="388">
        <v>210</v>
      </c>
      <c r="U39" s="388">
        <v>73</v>
      </c>
      <c r="V39" s="388">
        <v>229</v>
      </c>
      <c r="W39" s="388">
        <v>34</v>
      </c>
      <c r="X39" s="388">
        <v>0</v>
      </c>
      <c r="Y39" s="388">
        <v>0</v>
      </c>
      <c r="Z39" s="388">
        <v>334</v>
      </c>
      <c r="AA39" s="388">
        <v>29</v>
      </c>
      <c r="AB39" s="388">
        <v>0</v>
      </c>
      <c r="AC39" s="388">
        <v>2</v>
      </c>
    </row>
    <row r="40" spans="1:29" s="296" customFormat="1" ht="18.75" customHeight="1">
      <c r="A40" s="394"/>
      <c r="B40" s="395"/>
      <c r="C40" s="396"/>
      <c r="D40" s="395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</row>
    <row r="41" spans="1:30" s="403" customFormat="1" ht="13.5" customHeight="1">
      <c r="A41" s="280" t="s">
        <v>259</v>
      </c>
      <c r="B41" s="280"/>
      <c r="C41" s="398"/>
      <c r="D41" s="398"/>
      <c r="E41" s="399"/>
      <c r="F41" s="399"/>
      <c r="G41" s="399"/>
      <c r="H41" s="399"/>
      <c r="I41" s="400"/>
      <c r="J41" s="400"/>
      <c r="K41" s="400"/>
      <c r="L41" s="400"/>
      <c r="M41" s="399"/>
      <c r="N41" s="399"/>
      <c r="O41" s="399"/>
      <c r="P41" s="399"/>
      <c r="Q41" s="399"/>
      <c r="R41" s="401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402"/>
    </row>
    <row r="42" ht="14.25" customHeight="1"/>
    <row r="43" ht="18" customHeight="1"/>
    <row r="44" ht="12.75" customHeight="1"/>
  </sheetData>
  <sheetProtection selectLockedCells="1" selectUnlockedCells="1"/>
  <mergeCells count="53">
    <mergeCell ref="B2:O2"/>
    <mergeCell ref="R2:AB2"/>
    <mergeCell ref="A4:B6"/>
    <mergeCell ref="C4:D6"/>
    <mergeCell ref="E4:E6"/>
    <mergeCell ref="F4:AB4"/>
    <mergeCell ref="F5:F7"/>
    <mergeCell ref="G5:H5"/>
    <mergeCell ref="I5:J5"/>
    <mergeCell ref="K5:L5"/>
    <mergeCell ref="M5:Q5"/>
    <mergeCell ref="R5:S5"/>
    <mergeCell ref="T5:U5"/>
    <mergeCell ref="V5:W5"/>
    <mergeCell ref="X5:Y5"/>
    <mergeCell ref="Z5:AA5"/>
    <mergeCell ref="AB5:AB6"/>
    <mergeCell ref="G6:H6"/>
    <mergeCell ref="I6:J6"/>
    <mergeCell ref="K6:L6"/>
    <mergeCell ref="M6:N6"/>
    <mergeCell ref="O6:P6"/>
    <mergeCell ref="R6:S6"/>
    <mergeCell ref="T6:U6"/>
    <mergeCell ref="V6:W6"/>
    <mergeCell ref="X6:Y6"/>
    <mergeCell ref="Z6:AA6"/>
    <mergeCell ref="A7:B8"/>
    <mergeCell ref="C7:D8"/>
    <mergeCell ref="E7:E8"/>
    <mergeCell ref="O7:P7"/>
    <mergeCell ref="AB7:AB8"/>
    <mergeCell ref="AC7:AC8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</mergeCells>
  <printOptions/>
  <pageMargins left="0.7479166666666667" right="0.7479166666666667" top="0.5902777777777778" bottom="0.529861111111111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7.10546875" defaultRowHeight="19.5" customHeight="1"/>
  <cols>
    <col min="1" max="1" width="9.3359375" style="404" customWidth="1"/>
    <col min="2" max="2" width="6.10546875" style="404" customWidth="1"/>
    <col min="3" max="3" width="8.4453125" style="404" customWidth="1"/>
    <col min="4" max="4" width="8.3359375" style="404" customWidth="1"/>
    <col min="5" max="5" width="8.3359375" style="405" customWidth="1"/>
    <col min="6" max="7" width="8.3359375" style="404" customWidth="1"/>
    <col min="8" max="8" width="8.4453125" style="404" customWidth="1"/>
    <col min="9" max="13" width="7.6640625" style="404" customWidth="1"/>
    <col min="14" max="14" width="7.6640625" style="406" customWidth="1"/>
    <col min="15" max="15" width="7.77734375" style="406" customWidth="1"/>
    <col min="16" max="17" width="7.88671875" style="404" customWidth="1"/>
    <col min="18" max="16384" width="6.5546875" style="404" customWidth="1"/>
  </cols>
  <sheetData>
    <row r="1" spans="1:17" ht="19.5" customHeight="1">
      <c r="A1" s="407" t="s">
        <v>337</v>
      </c>
      <c r="B1" s="407"/>
      <c r="C1" s="406"/>
      <c r="Q1" s="408" t="s">
        <v>338</v>
      </c>
    </row>
    <row r="2" spans="2:17" s="409" customFormat="1" ht="27" customHeight="1">
      <c r="B2" s="410" t="s">
        <v>339</v>
      </c>
      <c r="C2" s="410"/>
      <c r="D2" s="410"/>
      <c r="E2" s="410"/>
      <c r="F2" s="410"/>
      <c r="G2" s="410"/>
      <c r="J2" s="410" t="s">
        <v>340</v>
      </c>
      <c r="K2" s="410"/>
      <c r="L2" s="410"/>
      <c r="M2" s="410"/>
      <c r="N2" s="410"/>
      <c r="O2" s="410"/>
      <c r="P2" s="410"/>
      <c r="Q2" s="411"/>
    </row>
    <row r="3" spans="1:17" s="415" customFormat="1" ht="19.5" customHeight="1">
      <c r="A3" s="412" t="s">
        <v>4</v>
      </c>
      <c r="B3" s="412"/>
      <c r="C3" s="412"/>
      <c r="D3" s="412"/>
      <c r="E3" s="413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4" t="s">
        <v>273</v>
      </c>
    </row>
    <row r="4" spans="1:17" s="420" customFormat="1" ht="27.75" customHeight="1">
      <c r="A4" s="416" t="s">
        <v>6</v>
      </c>
      <c r="B4" s="416"/>
      <c r="C4" s="417" t="s">
        <v>341</v>
      </c>
      <c r="D4" s="417"/>
      <c r="E4" s="417"/>
      <c r="F4" s="417" t="s">
        <v>342</v>
      </c>
      <c r="G4" s="417"/>
      <c r="H4" s="417"/>
      <c r="I4" s="418" t="s">
        <v>343</v>
      </c>
      <c r="J4" s="418"/>
      <c r="K4" s="418"/>
      <c r="L4" s="417" t="s">
        <v>344</v>
      </c>
      <c r="M4" s="417"/>
      <c r="N4" s="417"/>
      <c r="O4" s="419" t="s">
        <v>345</v>
      </c>
      <c r="P4" s="419"/>
      <c r="Q4" s="419"/>
    </row>
    <row r="5" spans="1:17" s="425" customFormat="1" ht="27.75" customHeight="1">
      <c r="A5" s="421" t="s">
        <v>346</v>
      </c>
      <c r="B5" s="421"/>
      <c r="C5" s="422" t="s">
        <v>347</v>
      </c>
      <c r="D5" s="422" t="s">
        <v>28</v>
      </c>
      <c r="E5" s="423" t="s">
        <v>29</v>
      </c>
      <c r="F5" s="422" t="s">
        <v>347</v>
      </c>
      <c r="G5" s="422" t="s">
        <v>28</v>
      </c>
      <c r="H5" s="423" t="s">
        <v>29</v>
      </c>
      <c r="I5" s="422" t="s">
        <v>347</v>
      </c>
      <c r="J5" s="422" t="s">
        <v>28</v>
      </c>
      <c r="K5" s="423" t="s">
        <v>29</v>
      </c>
      <c r="L5" s="422" t="s">
        <v>347</v>
      </c>
      <c r="M5" s="422" t="s">
        <v>28</v>
      </c>
      <c r="N5" s="423" t="s">
        <v>29</v>
      </c>
      <c r="O5" s="422" t="s">
        <v>347</v>
      </c>
      <c r="P5" s="422" t="s">
        <v>28</v>
      </c>
      <c r="Q5" s="424" t="s">
        <v>29</v>
      </c>
    </row>
    <row r="6" spans="1:17" ht="27.75" customHeight="1" hidden="1">
      <c r="A6" s="426" t="s">
        <v>348</v>
      </c>
      <c r="B6" s="416">
        <v>1996</v>
      </c>
      <c r="C6" s="267">
        <f aca="true" t="shared" si="0" ref="C6:C26">SUM(D6:E6)</f>
        <v>3415</v>
      </c>
      <c r="D6" s="267">
        <f aca="true" t="shared" si="1" ref="D6:D26">SUM(G6,J6,M6,P6)</f>
        <v>1829</v>
      </c>
      <c r="E6" s="277">
        <f aca="true" t="shared" si="2" ref="E6:E26">SUM(H6,K6,N6,Q6)</f>
        <v>1586</v>
      </c>
      <c r="F6" s="267">
        <f aca="true" t="shared" si="3" ref="F6:F26">SUM(G6:H6)</f>
        <v>1781</v>
      </c>
      <c r="G6" s="267">
        <v>1060</v>
      </c>
      <c r="H6" s="267">
        <v>721</v>
      </c>
      <c r="I6" s="267">
        <f aca="true" t="shared" si="4" ref="I6:I26">SUM(J6:K6)</f>
        <v>1290</v>
      </c>
      <c r="J6" s="267">
        <v>661</v>
      </c>
      <c r="K6" s="267">
        <v>629</v>
      </c>
      <c r="L6" s="267">
        <f aca="true" t="shared" si="5" ref="L6:L26">SUM(M6:N6)</f>
        <v>151</v>
      </c>
      <c r="M6" s="267">
        <v>76</v>
      </c>
      <c r="N6" s="267">
        <v>75</v>
      </c>
      <c r="O6" s="267">
        <f aca="true" t="shared" si="6" ref="O6:O26">SUM(P6:Q6)</f>
        <v>193</v>
      </c>
      <c r="P6" s="267">
        <v>32</v>
      </c>
      <c r="Q6" s="267">
        <v>161</v>
      </c>
    </row>
    <row r="7" spans="1:17" ht="27.75" customHeight="1">
      <c r="A7" s="420" t="s">
        <v>349</v>
      </c>
      <c r="B7" s="427">
        <v>1997</v>
      </c>
      <c r="C7" s="267">
        <f t="shared" si="0"/>
        <v>3437</v>
      </c>
      <c r="D7" s="267">
        <f t="shared" si="1"/>
        <v>1849</v>
      </c>
      <c r="E7" s="267">
        <f t="shared" si="2"/>
        <v>1588</v>
      </c>
      <c r="F7" s="267">
        <f t="shared" si="3"/>
        <v>1789</v>
      </c>
      <c r="G7" s="267">
        <v>1062</v>
      </c>
      <c r="H7" s="267">
        <v>727</v>
      </c>
      <c r="I7" s="267">
        <f t="shared" si="4"/>
        <v>1293</v>
      </c>
      <c r="J7" s="267">
        <v>674</v>
      </c>
      <c r="K7" s="267">
        <v>619</v>
      </c>
      <c r="L7" s="267">
        <f t="shared" si="5"/>
        <v>153</v>
      </c>
      <c r="M7" s="267">
        <v>77</v>
      </c>
      <c r="N7" s="267">
        <v>76</v>
      </c>
      <c r="O7" s="267">
        <f t="shared" si="6"/>
        <v>202</v>
      </c>
      <c r="P7" s="267">
        <v>36</v>
      </c>
      <c r="Q7" s="267">
        <v>166</v>
      </c>
    </row>
    <row r="8" spans="1:17" ht="27.75" customHeight="1">
      <c r="A8" s="420" t="s">
        <v>350</v>
      </c>
      <c r="B8" s="427">
        <v>1998</v>
      </c>
      <c r="C8" s="267">
        <f t="shared" si="0"/>
        <v>3395</v>
      </c>
      <c r="D8" s="267">
        <f t="shared" si="1"/>
        <v>1839</v>
      </c>
      <c r="E8" s="267">
        <f t="shared" si="2"/>
        <v>1556</v>
      </c>
      <c r="F8" s="267">
        <f t="shared" si="3"/>
        <v>1730</v>
      </c>
      <c r="G8" s="267">
        <v>1048</v>
      </c>
      <c r="H8" s="267">
        <v>682</v>
      </c>
      <c r="I8" s="267">
        <f t="shared" si="4"/>
        <v>1291</v>
      </c>
      <c r="J8" s="267">
        <v>671</v>
      </c>
      <c r="K8" s="267">
        <v>620</v>
      </c>
      <c r="L8" s="267">
        <f t="shared" si="5"/>
        <v>166</v>
      </c>
      <c r="M8" s="267">
        <v>82</v>
      </c>
      <c r="N8" s="267">
        <v>84</v>
      </c>
      <c r="O8" s="267">
        <f t="shared" si="6"/>
        <v>208</v>
      </c>
      <c r="P8" s="267">
        <v>38</v>
      </c>
      <c r="Q8" s="267">
        <v>170</v>
      </c>
    </row>
    <row r="9" spans="1:17" ht="27.75" customHeight="1">
      <c r="A9" s="420" t="s">
        <v>351</v>
      </c>
      <c r="B9" s="427">
        <v>1999</v>
      </c>
      <c r="C9" s="267">
        <f t="shared" si="0"/>
        <v>3369</v>
      </c>
      <c r="D9" s="267">
        <f t="shared" si="1"/>
        <v>1814</v>
      </c>
      <c r="E9" s="267">
        <f t="shared" si="2"/>
        <v>1555</v>
      </c>
      <c r="F9" s="267">
        <f t="shared" si="3"/>
        <v>1704</v>
      </c>
      <c r="G9" s="267">
        <v>1025</v>
      </c>
      <c r="H9" s="267">
        <v>679</v>
      </c>
      <c r="I9" s="267">
        <f t="shared" si="4"/>
        <v>1275</v>
      </c>
      <c r="J9" s="267">
        <v>662</v>
      </c>
      <c r="K9" s="267">
        <v>613</v>
      </c>
      <c r="L9" s="267">
        <f t="shared" si="5"/>
        <v>178</v>
      </c>
      <c r="M9" s="267">
        <v>90</v>
      </c>
      <c r="N9" s="267">
        <v>88</v>
      </c>
      <c r="O9" s="267">
        <f t="shared" si="6"/>
        <v>212</v>
      </c>
      <c r="P9" s="267">
        <v>37</v>
      </c>
      <c r="Q9" s="267">
        <v>175</v>
      </c>
    </row>
    <row r="10" spans="1:17" ht="27.75" customHeight="1">
      <c r="A10" s="420" t="s">
        <v>352</v>
      </c>
      <c r="B10" s="427">
        <v>2000</v>
      </c>
      <c r="C10" s="267">
        <f t="shared" si="0"/>
        <v>3358</v>
      </c>
      <c r="D10" s="267">
        <f t="shared" si="1"/>
        <v>1811</v>
      </c>
      <c r="E10" s="267">
        <f t="shared" si="2"/>
        <v>1547</v>
      </c>
      <c r="F10" s="267">
        <f t="shared" si="3"/>
        <v>1682</v>
      </c>
      <c r="G10" s="267">
        <v>1022</v>
      </c>
      <c r="H10" s="267">
        <v>660</v>
      </c>
      <c r="I10" s="267">
        <f t="shared" si="4"/>
        <v>1267</v>
      </c>
      <c r="J10" s="267">
        <v>659</v>
      </c>
      <c r="K10" s="267">
        <v>608</v>
      </c>
      <c r="L10" s="267">
        <f t="shared" si="5"/>
        <v>191</v>
      </c>
      <c r="M10" s="267">
        <v>92</v>
      </c>
      <c r="N10" s="267">
        <v>99</v>
      </c>
      <c r="O10" s="267">
        <f t="shared" si="6"/>
        <v>218</v>
      </c>
      <c r="P10" s="267">
        <v>38</v>
      </c>
      <c r="Q10" s="267">
        <v>180</v>
      </c>
    </row>
    <row r="11" spans="1:17" ht="27.75" customHeight="1">
      <c r="A11" s="420" t="s">
        <v>310</v>
      </c>
      <c r="B11" s="427">
        <v>2001</v>
      </c>
      <c r="C11" s="267">
        <f t="shared" si="0"/>
        <v>3400</v>
      </c>
      <c r="D11" s="267">
        <f t="shared" si="1"/>
        <v>1813</v>
      </c>
      <c r="E11" s="267">
        <f t="shared" si="2"/>
        <v>1587</v>
      </c>
      <c r="F11" s="267">
        <f t="shared" si="3"/>
        <v>1688</v>
      </c>
      <c r="G11" s="267">
        <v>1014</v>
      </c>
      <c r="H11" s="267">
        <v>674</v>
      </c>
      <c r="I11" s="267">
        <f t="shared" si="4"/>
        <v>1297</v>
      </c>
      <c r="J11" s="267">
        <v>666</v>
      </c>
      <c r="K11" s="267">
        <v>631</v>
      </c>
      <c r="L11" s="267">
        <f t="shared" si="5"/>
        <v>199</v>
      </c>
      <c r="M11" s="267">
        <v>96</v>
      </c>
      <c r="N11" s="267">
        <v>103</v>
      </c>
      <c r="O11" s="267">
        <f t="shared" si="6"/>
        <v>216</v>
      </c>
      <c r="P11" s="267">
        <v>37</v>
      </c>
      <c r="Q11" s="267">
        <v>179</v>
      </c>
    </row>
    <row r="12" spans="1:17" ht="27.75" customHeight="1">
      <c r="A12" s="420" t="s">
        <v>311</v>
      </c>
      <c r="B12" s="427">
        <v>2002</v>
      </c>
      <c r="C12" s="267">
        <f t="shared" si="0"/>
        <v>3441</v>
      </c>
      <c r="D12" s="267">
        <f t="shared" si="1"/>
        <v>1830</v>
      </c>
      <c r="E12" s="267">
        <f t="shared" si="2"/>
        <v>1611</v>
      </c>
      <c r="F12" s="267">
        <f t="shared" si="3"/>
        <v>1686</v>
      </c>
      <c r="G12" s="267">
        <v>1005</v>
      </c>
      <c r="H12" s="267">
        <v>681</v>
      </c>
      <c r="I12" s="267">
        <f t="shared" si="4"/>
        <v>1314</v>
      </c>
      <c r="J12" s="267">
        <v>682</v>
      </c>
      <c r="K12" s="267">
        <v>632</v>
      </c>
      <c r="L12" s="267">
        <f t="shared" si="5"/>
        <v>220</v>
      </c>
      <c r="M12" s="267">
        <v>104</v>
      </c>
      <c r="N12" s="267">
        <v>116</v>
      </c>
      <c r="O12" s="267">
        <f t="shared" si="6"/>
        <v>221</v>
      </c>
      <c r="P12" s="267">
        <v>39</v>
      </c>
      <c r="Q12" s="267">
        <v>182</v>
      </c>
    </row>
    <row r="13" spans="1:17" ht="27.75" customHeight="1">
      <c r="A13" s="420" t="s">
        <v>312</v>
      </c>
      <c r="B13" s="427">
        <v>2003</v>
      </c>
      <c r="C13" s="267">
        <f t="shared" si="0"/>
        <v>3388</v>
      </c>
      <c r="D13" s="267">
        <f t="shared" si="1"/>
        <v>1796</v>
      </c>
      <c r="E13" s="267">
        <f t="shared" si="2"/>
        <v>1592</v>
      </c>
      <c r="F13" s="267">
        <f t="shared" si="3"/>
        <v>1663</v>
      </c>
      <c r="G13" s="267">
        <v>994</v>
      </c>
      <c r="H13" s="267">
        <v>669</v>
      </c>
      <c r="I13" s="267">
        <f t="shared" si="4"/>
        <v>1270</v>
      </c>
      <c r="J13" s="267">
        <v>658</v>
      </c>
      <c r="K13" s="267">
        <v>612</v>
      </c>
      <c r="L13" s="267">
        <f t="shared" si="5"/>
        <v>231</v>
      </c>
      <c r="M13" s="267">
        <v>107</v>
      </c>
      <c r="N13" s="267">
        <v>124</v>
      </c>
      <c r="O13" s="267">
        <f t="shared" si="6"/>
        <v>224</v>
      </c>
      <c r="P13" s="267">
        <v>37</v>
      </c>
      <c r="Q13" s="267">
        <v>187</v>
      </c>
    </row>
    <row r="14" spans="1:17" ht="27.75" customHeight="1">
      <c r="A14" s="420" t="s">
        <v>313</v>
      </c>
      <c r="B14" s="427">
        <v>2004</v>
      </c>
      <c r="C14" s="267">
        <f t="shared" si="0"/>
        <v>3373</v>
      </c>
      <c r="D14" s="267">
        <f t="shared" si="1"/>
        <v>1786</v>
      </c>
      <c r="E14" s="267">
        <f t="shared" si="2"/>
        <v>1587</v>
      </c>
      <c r="F14" s="267">
        <f t="shared" si="3"/>
        <v>1654</v>
      </c>
      <c r="G14" s="267">
        <v>983</v>
      </c>
      <c r="H14" s="267">
        <v>671</v>
      </c>
      <c r="I14" s="267">
        <f t="shared" si="4"/>
        <v>1243</v>
      </c>
      <c r="J14" s="267">
        <v>647</v>
      </c>
      <c r="K14" s="267">
        <v>596</v>
      </c>
      <c r="L14" s="267">
        <f t="shared" si="5"/>
        <v>253</v>
      </c>
      <c r="M14" s="267">
        <v>120</v>
      </c>
      <c r="N14" s="267">
        <v>133</v>
      </c>
      <c r="O14" s="267">
        <f t="shared" si="6"/>
        <v>223</v>
      </c>
      <c r="P14" s="267">
        <v>36</v>
      </c>
      <c r="Q14" s="267">
        <v>187</v>
      </c>
    </row>
    <row r="15" spans="1:17" ht="27.75" customHeight="1">
      <c r="A15" s="420" t="s">
        <v>314</v>
      </c>
      <c r="B15" s="427">
        <v>2005</v>
      </c>
      <c r="C15" s="267">
        <f t="shared" si="0"/>
        <v>3422</v>
      </c>
      <c r="D15" s="267">
        <f t="shared" si="1"/>
        <v>1793</v>
      </c>
      <c r="E15" s="267">
        <f t="shared" si="2"/>
        <v>1629</v>
      </c>
      <c r="F15" s="267">
        <f t="shared" si="3"/>
        <v>1673</v>
      </c>
      <c r="G15" s="267">
        <v>975</v>
      </c>
      <c r="H15" s="267">
        <v>698</v>
      </c>
      <c r="I15" s="267">
        <f t="shared" si="4"/>
        <v>1267</v>
      </c>
      <c r="J15" s="267">
        <v>661</v>
      </c>
      <c r="K15" s="267">
        <v>606</v>
      </c>
      <c r="L15" s="267">
        <f t="shared" si="5"/>
        <v>254</v>
      </c>
      <c r="M15" s="267">
        <v>121</v>
      </c>
      <c r="N15" s="267">
        <v>133</v>
      </c>
      <c r="O15" s="267">
        <f t="shared" si="6"/>
        <v>228</v>
      </c>
      <c r="P15" s="267">
        <v>36</v>
      </c>
      <c r="Q15" s="267">
        <v>192</v>
      </c>
    </row>
    <row r="16" spans="1:17" ht="27.75" customHeight="1">
      <c r="A16" s="420" t="s">
        <v>327</v>
      </c>
      <c r="B16" s="427">
        <v>2006</v>
      </c>
      <c r="C16" s="267">
        <f t="shared" si="0"/>
        <v>3348</v>
      </c>
      <c r="D16" s="267">
        <f t="shared" si="1"/>
        <v>1770</v>
      </c>
      <c r="E16" s="267">
        <f t="shared" si="2"/>
        <v>1578</v>
      </c>
      <c r="F16" s="267">
        <f t="shared" si="3"/>
        <v>1624</v>
      </c>
      <c r="G16" s="267">
        <v>968</v>
      </c>
      <c r="H16" s="267">
        <v>656</v>
      </c>
      <c r="I16" s="267">
        <f t="shared" si="4"/>
        <v>1219</v>
      </c>
      <c r="J16" s="267">
        <v>639</v>
      </c>
      <c r="K16" s="267">
        <v>580</v>
      </c>
      <c r="L16" s="267">
        <f t="shared" si="5"/>
        <v>267</v>
      </c>
      <c r="M16" s="267">
        <v>124</v>
      </c>
      <c r="N16" s="267">
        <v>143</v>
      </c>
      <c r="O16" s="267">
        <f t="shared" si="6"/>
        <v>238</v>
      </c>
      <c r="P16" s="267">
        <v>39</v>
      </c>
      <c r="Q16" s="267">
        <v>199</v>
      </c>
    </row>
    <row r="17" spans="1:17" ht="27.75" customHeight="1">
      <c r="A17" s="420" t="s">
        <v>332</v>
      </c>
      <c r="B17" s="427">
        <v>2007</v>
      </c>
      <c r="C17" s="267">
        <f t="shared" si="0"/>
        <v>3322</v>
      </c>
      <c r="D17" s="267">
        <f t="shared" si="1"/>
        <v>1765</v>
      </c>
      <c r="E17" s="267">
        <f t="shared" si="2"/>
        <v>1557</v>
      </c>
      <c r="F17" s="267">
        <f t="shared" si="3"/>
        <v>1609</v>
      </c>
      <c r="G17" s="267">
        <v>966</v>
      </c>
      <c r="H17" s="267">
        <v>643</v>
      </c>
      <c r="I17" s="267">
        <f t="shared" si="4"/>
        <v>1203</v>
      </c>
      <c r="J17" s="267">
        <v>631</v>
      </c>
      <c r="K17" s="267">
        <v>572</v>
      </c>
      <c r="L17" s="267">
        <f t="shared" si="5"/>
        <v>273</v>
      </c>
      <c r="M17" s="267">
        <v>129</v>
      </c>
      <c r="N17" s="267">
        <v>144</v>
      </c>
      <c r="O17" s="267">
        <f t="shared" si="6"/>
        <v>237</v>
      </c>
      <c r="P17" s="267">
        <v>39</v>
      </c>
      <c r="Q17" s="267">
        <v>198</v>
      </c>
    </row>
    <row r="18" spans="1:17" ht="27.75" customHeight="1">
      <c r="A18" s="420" t="s">
        <v>333</v>
      </c>
      <c r="B18" s="427">
        <v>2008</v>
      </c>
      <c r="C18" s="267">
        <f t="shared" si="0"/>
        <v>3329</v>
      </c>
      <c r="D18" s="267">
        <f t="shared" si="1"/>
        <v>1752</v>
      </c>
      <c r="E18" s="267">
        <f t="shared" si="2"/>
        <v>1577</v>
      </c>
      <c r="F18" s="267">
        <f t="shared" si="3"/>
        <v>1602</v>
      </c>
      <c r="G18" s="267">
        <v>944</v>
      </c>
      <c r="H18" s="267">
        <v>658</v>
      </c>
      <c r="I18" s="267">
        <f t="shared" si="4"/>
        <v>1199</v>
      </c>
      <c r="J18" s="267">
        <v>629</v>
      </c>
      <c r="K18" s="267">
        <v>570</v>
      </c>
      <c r="L18" s="267">
        <f t="shared" si="5"/>
        <v>290</v>
      </c>
      <c r="M18" s="267">
        <v>138</v>
      </c>
      <c r="N18" s="267">
        <v>152</v>
      </c>
      <c r="O18" s="267">
        <f t="shared" si="6"/>
        <v>238</v>
      </c>
      <c r="P18" s="267">
        <v>41</v>
      </c>
      <c r="Q18" s="267">
        <v>197</v>
      </c>
    </row>
    <row r="19" spans="1:17" ht="27.75" customHeight="1">
      <c r="A19" s="420" t="s">
        <v>353</v>
      </c>
      <c r="B19" s="427">
        <v>2009</v>
      </c>
      <c r="C19" s="267">
        <f t="shared" si="0"/>
        <v>3526</v>
      </c>
      <c r="D19" s="267">
        <f t="shared" si="1"/>
        <v>1839</v>
      </c>
      <c r="E19" s="267">
        <f t="shared" si="2"/>
        <v>1687</v>
      </c>
      <c r="F19" s="267">
        <f t="shared" si="3"/>
        <v>1691</v>
      </c>
      <c r="G19" s="267">
        <v>982</v>
      </c>
      <c r="H19" s="267">
        <v>709</v>
      </c>
      <c r="I19" s="267">
        <f t="shared" si="4"/>
        <v>1275</v>
      </c>
      <c r="J19" s="267">
        <v>667</v>
      </c>
      <c r="K19" s="267">
        <v>608</v>
      </c>
      <c r="L19" s="267">
        <f t="shared" si="5"/>
        <v>317</v>
      </c>
      <c r="M19" s="267">
        <v>145</v>
      </c>
      <c r="N19" s="267">
        <v>172</v>
      </c>
      <c r="O19" s="267">
        <f t="shared" si="6"/>
        <v>243</v>
      </c>
      <c r="P19" s="267">
        <v>45</v>
      </c>
      <c r="Q19" s="267">
        <v>198</v>
      </c>
    </row>
    <row r="20" spans="1:17" ht="27.75" customHeight="1">
      <c r="A20" s="420" t="s">
        <v>354</v>
      </c>
      <c r="B20" s="427">
        <v>2010</v>
      </c>
      <c r="C20" s="267">
        <f t="shared" si="0"/>
        <v>3560</v>
      </c>
      <c r="D20" s="267">
        <f t="shared" si="1"/>
        <v>1850</v>
      </c>
      <c r="E20" s="267">
        <f t="shared" si="2"/>
        <v>1710</v>
      </c>
      <c r="F20" s="267">
        <f t="shared" si="3"/>
        <v>1702</v>
      </c>
      <c r="G20" s="267">
        <v>981</v>
      </c>
      <c r="H20" s="267">
        <v>721</v>
      </c>
      <c r="I20" s="267">
        <f t="shared" si="4"/>
        <v>1282</v>
      </c>
      <c r="J20" s="267">
        <v>671</v>
      </c>
      <c r="K20" s="267">
        <v>611</v>
      </c>
      <c r="L20" s="267">
        <f t="shared" si="5"/>
        <v>331</v>
      </c>
      <c r="M20" s="267">
        <v>155</v>
      </c>
      <c r="N20" s="267">
        <v>176</v>
      </c>
      <c r="O20" s="267">
        <f t="shared" si="6"/>
        <v>245</v>
      </c>
      <c r="P20" s="267">
        <v>43</v>
      </c>
      <c r="Q20" s="267">
        <v>202</v>
      </c>
    </row>
    <row r="21" spans="1:17" ht="27.75" customHeight="1">
      <c r="A21" s="420" t="s">
        <v>42</v>
      </c>
      <c r="B21" s="427">
        <v>2011</v>
      </c>
      <c r="C21" s="267">
        <f t="shared" si="0"/>
        <v>3519</v>
      </c>
      <c r="D21" s="267">
        <f t="shared" si="1"/>
        <v>1829</v>
      </c>
      <c r="E21" s="267">
        <f t="shared" si="2"/>
        <v>1690</v>
      </c>
      <c r="F21" s="267">
        <f t="shared" si="3"/>
        <v>1682</v>
      </c>
      <c r="G21" s="267">
        <v>969</v>
      </c>
      <c r="H21" s="267">
        <v>713</v>
      </c>
      <c r="I21" s="267">
        <f t="shared" si="4"/>
        <v>1266</v>
      </c>
      <c r="J21" s="267">
        <v>661</v>
      </c>
      <c r="K21" s="267">
        <v>605</v>
      </c>
      <c r="L21" s="267">
        <f t="shared" si="5"/>
        <v>329</v>
      </c>
      <c r="M21" s="267">
        <v>159</v>
      </c>
      <c r="N21" s="267">
        <v>170</v>
      </c>
      <c r="O21" s="267">
        <f t="shared" si="6"/>
        <v>242</v>
      </c>
      <c r="P21" s="267">
        <v>40</v>
      </c>
      <c r="Q21" s="267">
        <v>202</v>
      </c>
    </row>
    <row r="22" spans="1:17" ht="27.75" customHeight="1">
      <c r="A22" s="428" t="s">
        <v>43</v>
      </c>
      <c r="B22" s="429">
        <v>2012</v>
      </c>
      <c r="C22" s="277">
        <f t="shared" si="0"/>
        <v>3520</v>
      </c>
      <c r="D22" s="277">
        <f t="shared" si="1"/>
        <v>1831</v>
      </c>
      <c r="E22" s="277">
        <f t="shared" si="2"/>
        <v>1689</v>
      </c>
      <c r="F22" s="277">
        <f t="shared" si="3"/>
        <v>1669</v>
      </c>
      <c r="G22" s="277">
        <v>957</v>
      </c>
      <c r="H22" s="277">
        <v>712</v>
      </c>
      <c r="I22" s="277">
        <f t="shared" si="4"/>
        <v>1276</v>
      </c>
      <c r="J22" s="277">
        <v>672</v>
      </c>
      <c r="K22" s="277">
        <v>604</v>
      </c>
      <c r="L22" s="277">
        <f t="shared" si="5"/>
        <v>332</v>
      </c>
      <c r="M22" s="277">
        <v>161</v>
      </c>
      <c r="N22" s="277">
        <v>171</v>
      </c>
      <c r="O22" s="277">
        <f t="shared" si="6"/>
        <v>243</v>
      </c>
      <c r="P22" s="277">
        <v>41</v>
      </c>
      <c r="Q22" s="277">
        <v>202</v>
      </c>
    </row>
    <row r="23" spans="1:17" ht="27.75" customHeight="1">
      <c r="A23" s="428" t="s">
        <v>44</v>
      </c>
      <c r="B23" s="429">
        <v>2013</v>
      </c>
      <c r="C23" s="277">
        <f t="shared" si="0"/>
        <v>3502</v>
      </c>
      <c r="D23" s="277">
        <f t="shared" si="1"/>
        <v>1819</v>
      </c>
      <c r="E23" s="277">
        <f t="shared" si="2"/>
        <v>1683</v>
      </c>
      <c r="F23" s="277">
        <f t="shared" si="3"/>
        <v>1672</v>
      </c>
      <c r="G23" s="277">
        <v>959</v>
      </c>
      <c r="H23" s="277">
        <v>713</v>
      </c>
      <c r="I23" s="277">
        <f t="shared" si="4"/>
        <v>1238</v>
      </c>
      <c r="J23" s="277">
        <v>648</v>
      </c>
      <c r="K23" s="277">
        <v>590</v>
      </c>
      <c r="L23" s="277">
        <f t="shared" si="5"/>
        <v>351</v>
      </c>
      <c r="M23" s="277">
        <v>170</v>
      </c>
      <c r="N23" s="277">
        <v>181</v>
      </c>
      <c r="O23" s="277">
        <f t="shared" si="6"/>
        <v>241</v>
      </c>
      <c r="P23" s="277">
        <v>42</v>
      </c>
      <c r="Q23" s="277">
        <v>199</v>
      </c>
    </row>
    <row r="24" spans="1:17" ht="27.75" customHeight="1">
      <c r="A24" s="428" t="s">
        <v>45</v>
      </c>
      <c r="B24" s="429">
        <v>2014</v>
      </c>
      <c r="C24" s="277">
        <f t="shared" si="0"/>
        <v>3669</v>
      </c>
      <c r="D24" s="277">
        <f t="shared" si="1"/>
        <v>1895</v>
      </c>
      <c r="E24" s="277">
        <f t="shared" si="2"/>
        <v>1774</v>
      </c>
      <c r="F24" s="277">
        <f t="shared" si="3"/>
        <v>1731</v>
      </c>
      <c r="G24" s="277">
        <v>987</v>
      </c>
      <c r="H24" s="277">
        <v>744</v>
      </c>
      <c r="I24" s="277">
        <f t="shared" si="4"/>
        <v>1318</v>
      </c>
      <c r="J24" s="277">
        <v>683</v>
      </c>
      <c r="K24" s="277">
        <v>635</v>
      </c>
      <c r="L24" s="277">
        <f t="shared" si="5"/>
        <v>369</v>
      </c>
      <c r="M24" s="277">
        <v>179</v>
      </c>
      <c r="N24" s="277">
        <v>190</v>
      </c>
      <c r="O24" s="277">
        <f t="shared" si="6"/>
        <v>251</v>
      </c>
      <c r="P24" s="277">
        <v>46</v>
      </c>
      <c r="Q24" s="277">
        <v>205</v>
      </c>
    </row>
    <row r="25" spans="1:17" ht="27.75" customHeight="1">
      <c r="A25" s="428" t="s">
        <v>46</v>
      </c>
      <c r="B25" s="429">
        <v>2015</v>
      </c>
      <c r="C25" s="277">
        <f t="shared" si="0"/>
        <v>3586</v>
      </c>
      <c r="D25" s="277">
        <f t="shared" si="1"/>
        <v>1853</v>
      </c>
      <c r="E25" s="277">
        <f t="shared" si="2"/>
        <v>1733</v>
      </c>
      <c r="F25" s="277">
        <f t="shared" si="3"/>
        <v>1676</v>
      </c>
      <c r="G25" s="277">
        <v>956</v>
      </c>
      <c r="H25" s="277">
        <v>720</v>
      </c>
      <c r="I25" s="277">
        <f t="shared" si="4"/>
        <v>1305</v>
      </c>
      <c r="J25" s="277">
        <v>680</v>
      </c>
      <c r="K25" s="277">
        <v>625</v>
      </c>
      <c r="L25" s="277">
        <f t="shared" si="5"/>
        <v>365</v>
      </c>
      <c r="M25" s="277">
        <v>176</v>
      </c>
      <c r="N25" s="277">
        <v>189</v>
      </c>
      <c r="O25" s="277">
        <f t="shared" si="6"/>
        <v>240</v>
      </c>
      <c r="P25" s="277">
        <v>41</v>
      </c>
      <c r="Q25" s="277">
        <v>199</v>
      </c>
    </row>
    <row r="26" spans="1:17" ht="27.75" customHeight="1">
      <c r="A26" s="428" t="s">
        <v>47</v>
      </c>
      <c r="B26" s="429">
        <v>2016</v>
      </c>
      <c r="C26" s="277">
        <f t="shared" si="0"/>
        <v>3612</v>
      </c>
      <c r="D26" s="277">
        <f t="shared" si="1"/>
        <v>1855</v>
      </c>
      <c r="E26" s="277">
        <f t="shared" si="2"/>
        <v>1757</v>
      </c>
      <c r="F26" s="277">
        <f t="shared" si="3"/>
        <v>1697</v>
      </c>
      <c r="G26" s="277">
        <v>965</v>
      </c>
      <c r="H26" s="277">
        <v>732</v>
      </c>
      <c r="I26" s="277">
        <f t="shared" si="4"/>
        <v>1288</v>
      </c>
      <c r="J26" s="277">
        <v>667</v>
      </c>
      <c r="K26" s="277">
        <v>621</v>
      </c>
      <c r="L26" s="277">
        <f t="shared" si="5"/>
        <v>380</v>
      </c>
      <c r="M26" s="277">
        <v>181</v>
      </c>
      <c r="N26" s="277">
        <v>199</v>
      </c>
      <c r="O26" s="277">
        <f t="shared" si="6"/>
        <v>247</v>
      </c>
      <c r="P26" s="277">
        <v>42</v>
      </c>
      <c r="Q26" s="277">
        <v>205</v>
      </c>
    </row>
    <row r="27" spans="1:17" ht="27.75" customHeight="1">
      <c r="A27" s="430"/>
      <c r="B27" s="431"/>
      <c r="C27" s="290"/>
      <c r="D27" s="290"/>
      <c r="E27" s="291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</row>
    <row r="28" spans="1:17" ht="21" customHeight="1">
      <c r="A28" s="280" t="s">
        <v>259</v>
      </c>
      <c r="B28" s="280"/>
      <c r="C28" s="432"/>
      <c r="D28" s="432"/>
      <c r="E28" s="433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</row>
  </sheetData>
  <sheetProtection selectLockedCells="1" selectUnlockedCells="1"/>
  <mergeCells count="9">
    <mergeCell ref="B2:G2"/>
    <mergeCell ref="J2:P2"/>
    <mergeCell ref="A4:B4"/>
    <mergeCell ref="C4:E4"/>
    <mergeCell ref="F4:H4"/>
    <mergeCell ref="I4:K4"/>
    <mergeCell ref="L4:N4"/>
    <mergeCell ref="O4:Q4"/>
    <mergeCell ref="A5:B5"/>
  </mergeCells>
  <printOptions/>
  <pageMargins left="0.7479166666666667" right="0.7479166666666667" top="0.5902777777777778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1"/>
  <sheetViews>
    <sheetView zoomScale="120" zoomScaleNormal="12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L27" sqref="L27"/>
    </sheetView>
  </sheetViews>
  <sheetFormatPr defaultColWidth="5.3359375" defaultRowHeight="19.5" customHeight="1"/>
  <cols>
    <col min="1" max="1" width="9.6640625" style="434" customWidth="1"/>
    <col min="2" max="2" width="11.3359375" style="434" customWidth="1"/>
    <col min="3" max="3" width="6.5546875" style="434" customWidth="1"/>
    <col min="4" max="7" width="9.5546875" style="434" customWidth="1"/>
    <col min="8" max="8" width="9.5546875" style="435" customWidth="1"/>
    <col min="9" max="9" width="9.99609375" style="434" customWidth="1"/>
    <col min="10" max="10" width="9.77734375" style="434" customWidth="1"/>
    <col min="11" max="14" width="9.21484375" style="434" customWidth="1"/>
    <col min="15" max="15" width="4.99609375" style="435" customWidth="1"/>
    <col min="16" max="16384" width="4.99609375" style="434" customWidth="1"/>
  </cols>
  <sheetData>
    <row r="1" spans="1:27" s="293" customFormat="1" ht="19.5" customHeight="1">
      <c r="A1" s="407" t="s">
        <v>355</v>
      </c>
      <c r="B1" s="298"/>
      <c r="C1" s="292"/>
      <c r="H1" s="292"/>
      <c r="M1" s="300" t="s">
        <v>356</v>
      </c>
      <c r="N1" s="300"/>
      <c r="AA1" s="300"/>
    </row>
    <row r="2" spans="1:14" s="305" customFormat="1" ht="27" customHeight="1">
      <c r="A2" s="294"/>
      <c r="B2" s="294"/>
      <c r="C2" s="436"/>
      <c r="D2" s="436" t="s">
        <v>357</v>
      </c>
      <c r="E2" s="436"/>
      <c r="F2" s="436"/>
      <c r="G2" s="436"/>
      <c r="H2" s="303" t="s">
        <v>358</v>
      </c>
      <c r="I2" s="303"/>
      <c r="J2" s="303"/>
      <c r="K2" s="303"/>
      <c r="L2" s="303"/>
      <c r="M2" s="303"/>
      <c r="N2" s="303"/>
    </row>
    <row r="3" spans="1:14" s="293" customFormat="1" ht="15.75" customHeight="1">
      <c r="A3" s="300" t="s">
        <v>4</v>
      </c>
      <c r="H3" s="292"/>
      <c r="N3" s="307" t="s">
        <v>273</v>
      </c>
    </row>
    <row r="4" spans="1:14" s="306" customFormat="1" ht="18" customHeight="1">
      <c r="A4" s="308" t="s">
        <v>359</v>
      </c>
      <c r="B4" s="308"/>
      <c r="C4" s="310" t="s">
        <v>360</v>
      </c>
      <c r="D4" s="310"/>
      <c r="E4" s="310"/>
      <c r="F4" s="437" t="s">
        <v>361</v>
      </c>
      <c r="G4" s="438"/>
      <c r="H4" s="438"/>
      <c r="I4" s="439" t="s">
        <v>362</v>
      </c>
      <c r="J4" s="439"/>
      <c r="K4" s="439"/>
      <c r="L4" s="439"/>
      <c r="M4" s="439"/>
      <c r="N4" s="439"/>
    </row>
    <row r="5" spans="1:14" s="317" customFormat="1" ht="18" customHeight="1">
      <c r="A5" s="308"/>
      <c r="B5" s="308"/>
      <c r="C5" s="440" t="s">
        <v>96</v>
      </c>
      <c r="D5" s="382" t="s">
        <v>363</v>
      </c>
      <c r="E5" s="382" t="s">
        <v>364</v>
      </c>
      <c r="F5" s="317" t="s">
        <v>276</v>
      </c>
      <c r="H5" s="349" t="s">
        <v>102</v>
      </c>
      <c r="I5" s="441" t="s">
        <v>365</v>
      </c>
      <c r="J5" s="441"/>
      <c r="K5" s="441"/>
      <c r="L5" s="442" t="s">
        <v>366</v>
      </c>
      <c r="M5" s="442"/>
      <c r="N5" s="442"/>
    </row>
    <row r="6" spans="1:14" s="306" customFormat="1" ht="36.75" customHeight="1">
      <c r="A6" s="325" t="s">
        <v>367</v>
      </c>
      <c r="B6" s="325"/>
      <c r="C6" s="325" t="s">
        <v>102</v>
      </c>
      <c r="D6" s="443" t="s">
        <v>368</v>
      </c>
      <c r="E6" s="443" t="s">
        <v>369</v>
      </c>
      <c r="F6" s="444" t="s">
        <v>370</v>
      </c>
      <c r="G6" s="445" t="s">
        <v>371</v>
      </c>
      <c r="H6" s="445" t="s">
        <v>372</v>
      </c>
      <c r="I6" s="444" t="s">
        <v>370</v>
      </c>
      <c r="J6" s="445" t="s">
        <v>371</v>
      </c>
      <c r="K6" s="445" t="s">
        <v>372</v>
      </c>
      <c r="L6" s="444" t="s">
        <v>370</v>
      </c>
      <c r="M6" s="445" t="s">
        <v>371</v>
      </c>
      <c r="N6" s="445" t="s">
        <v>372</v>
      </c>
    </row>
    <row r="7" spans="1:14" s="434" customFormat="1" ht="27.75" customHeight="1" hidden="1">
      <c r="A7" s="317" t="s">
        <v>351</v>
      </c>
      <c r="B7" s="37">
        <v>1999</v>
      </c>
      <c r="C7" s="138">
        <f aca="true" t="shared" si="0" ref="C7:C16">SUM(D7:E7)</f>
        <v>790</v>
      </c>
      <c r="D7" s="446">
        <v>45</v>
      </c>
      <c r="E7" s="446">
        <v>745</v>
      </c>
      <c r="F7" s="447">
        <f aca="true" t="shared" si="1" ref="F7:F15">SUM(G7:H7)</f>
        <v>3084</v>
      </c>
      <c r="G7" s="447">
        <f aca="true" t="shared" si="2" ref="G7:G15">SUM(J7,M7)</f>
        <v>1664</v>
      </c>
      <c r="H7" s="447">
        <f aca="true" t="shared" si="3" ref="H7:H15">SUM(K7,N7)</f>
        <v>1420</v>
      </c>
      <c r="I7" s="447">
        <f aca="true" t="shared" si="4" ref="I7:I15">SUM(J7:K7)</f>
        <v>215</v>
      </c>
      <c r="J7" s="448">
        <v>94</v>
      </c>
      <c r="K7" s="448">
        <v>121</v>
      </c>
      <c r="L7" s="447">
        <f aca="true" t="shared" si="5" ref="L7:L15">SUM(M7:N7)</f>
        <v>2869</v>
      </c>
      <c r="M7" s="448">
        <v>1570</v>
      </c>
      <c r="N7" s="448">
        <v>1299</v>
      </c>
    </row>
    <row r="8" spans="1:14" s="434" customFormat="1" ht="27.75" customHeight="1">
      <c r="A8" s="317" t="s">
        <v>352</v>
      </c>
      <c r="B8" s="37">
        <v>2000</v>
      </c>
      <c r="C8" s="138">
        <f t="shared" si="0"/>
        <v>812</v>
      </c>
      <c r="D8" s="446">
        <v>47</v>
      </c>
      <c r="E8" s="446">
        <v>765</v>
      </c>
      <c r="F8" s="447">
        <f t="shared" si="1"/>
        <v>3073</v>
      </c>
      <c r="G8" s="447">
        <f t="shared" si="2"/>
        <v>1658</v>
      </c>
      <c r="H8" s="447">
        <f t="shared" si="3"/>
        <v>1415</v>
      </c>
      <c r="I8" s="447">
        <f t="shared" si="4"/>
        <v>221</v>
      </c>
      <c r="J8" s="448">
        <v>95</v>
      </c>
      <c r="K8" s="448">
        <v>126</v>
      </c>
      <c r="L8" s="447">
        <f t="shared" si="5"/>
        <v>2852</v>
      </c>
      <c r="M8" s="448">
        <v>1563</v>
      </c>
      <c r="N8" s="448">
        <v>1289</v>
      </c>
    </row>
    <row r="9" spans="1:14" s="434" customFormat="1" ht="27.75" customHeight="1">
      <c r="A9" s="317" t="s">
        <v>310</v>
      </c>
      <c r="B9" s="37">
        <v>2001</v>
      </c>
      <c r="C9" s="138">
        <f t="shared" si="0"/>
        <v>824</v>
      </c>
      <c r="D9" s="446">
        <v>47</v>
      </c>
      <c r="E9" s="446">
        <v>777</v>
      </c>
      <c r="F9" s="447">
        <f t="shared" si="1"/>
        <v>3163</v>
      </c>
      <c r="G9" s="447">
        <f t="shared" si="2"/>
        <v>1689</v>
      </c>
      <c r="H9" s="447">
        <f t="shared" si="3"/>
        <v>1474</v>
      </c>
      <c r="I9" s="447">
        <f t="shared" si="4"/>
        <v>238</v>
      </c>
      <c r="J9" s="448">
        <v>106</v>
      </c>
      <c r="K9" s="448">
        <v>132</v>
      </c>
      <c r="L9" s="447">
        <f t="shared" si="5"/>
        <v>2925</v>
      </c>
      <c r="M9" s="448">
        <v>1583</v>
      </c>
      <c r="N9" s="448">
        <v>1342</v>
      </c>
    </row>
    <row r="10" spans="1:14" s="434" customFormat="1" ht="27.75" customHeight="1">
      <c r="A10" s="317" t="s">
        <v>311</v>
      </c>
      <c r="B10" s="37">
        <v>2002</v>
      </c>
      <c r="C10" s="138">
        <f t="shared" si="0"/>
        <v>848</v>
      </c>
      <c r="D10" s="138">
        <v>49</v>
      </c>
      <c r="E10" s="138">
        <v>799</v>
      </c>
      <c r="F10" s="447">
        <f t="shared" si="1"/>
        <v>3212</v>
      </c>
      <c r="G10" s="447">
        <f t="shared" si="2"/>
        <v>1710</v>
      </c>
      <c r="H10" s="447">
        <f t="shared" si="3"/>
        <v>1502</v>
      </c>
      <c r="I10" s="447">
        <f t="shared" si="4"/>
        <v>249</v>
      </c>
      <c r="J10" s="447">
        <v>116</v>
      </c>
      <c r="K10" s="447">
        <v>133</v>
      </c>
      <c r="L10" s="447">
        <f t="shared" si="5"/>
        <v>2963</v>
      </c>
      <c r="M10" s="447">
        <v>1594</v>
      </c>
      <c r="N10" s="447">
        <v>1369</v>
      </c>
    </row>
    <row r="11" spans="1:14" s="434" customFormat="1" ht="27.75" customHeight="1">
      <c r="A11" s="317" t="s">
        <v>312</v>
      </c>
      <c r="B11" s="37">
        <v>2003</v>
      </c>
      <c r="C11" s="138">
        <f t="shared" si="0"/>
        <v>879</v>
      </c>
      <c r="D11" s="138">
        <v>49</v>
      </c>
      <c r="E11" s="138">
        <v>830</v>
      </c>
      <c r="F11" s="447">
        <f t="shared" si="1"/>
        <v>3210</v>
      </c>
      <c r="G11" s="447">
        <f t="shared" si="2"/>
        <v>1699</v>
      </c>
      <c r="H11" s="447">
        <f t="shared" si="3"/>
        <v>1511</v>
      </c>
      <c r="I11" s="447">
        <f t="shared" si="4"/>
        <v>236</v>
      </c>
      <c r="J11" s="447">
        <v>113</v>
      </c>
      <c r="K11" s="447">
        <v>123</v>
      </c>
      <c r="L11" s="447">
        <f t="shared" si="5"/>
        <v>2974</v>
      </c>
      <c r="M11" s="447">
        <v>1586</v>
      </c>
      <c r="N11" s="447">
        <v>1388</v>
      </c>
    </row>
    <row r="12" spans="1:14" s="434" customFormat="1" ht="27.75" customHeight="1">
      <c r="A12" s="317" t="s">
        <v>313</v>
      </c>
      <c r="B12" s="37">
        <v>2004</v>
      </c>
      <c r="C12" s="138">
        <f t="shared" si="0"/>
        <v>919</v>
      </c>
      <c r="D12" s="138">
        <v>54</v>
      </c>
      <c r="E12" s="138">
        <v>865</v>
      </c>
      <c r="F12" s="447">
        <f t="shared" si="1"/>
        <v>3205</v>
      </c>
      <c r="G12" s="447">
        <f t="shared" si="2"/>
        <v>1693</v>
      </c>
      <c r="H12" s="447">
        <f t="shared" si="3"/>
        <v>1512</v>
      </c>
      <c r="I12" s="447">
        <f t="shared" si="4"/>
        <v>246</v>
      </c>
      <c r="J12" s="447">
        <v>112</v>
      </c>
      <c r="K12" s="447">
        <v>134</v>
      </c>
      <c r="L12" s="447">
        <f t="shared" si="5"/>
        <v>2959</v>
      </c>
      <c r="M12" s="447">
        <v>1581</v>
      </c>
      <c r="N12" s="447">
        <v>1378</v>
      </c>
    </row>
    <row r="13" spans="1:14" s="434" customFormat="1" ht="27.75" customHeight="1">
      <c r="A13" s="317" t="s">
        <v>314</v>
      </c>
      <c r="B13" s="37">
        <v>2005</v>
      </c>
      <c r="C13" s="138">
        <f t="shared" si="0"/>
        <v>939</v>
      </c>
      <c r="D13" s="138">
        <v>55</v>
      </c>
      <c r="E13" s="138">
        <v>884</v>
      </c>
      <c r="F13" s="447">
        <f t="shared" si="1"/>
        <v>3249</v>
      </c>
      <c r="G13" s="447">
        <f t="shared" si="2"/>
        <v>1701</v>
      </c>
      <c r="H13" s="447">
        <f t="shared" si="3"/>
        <v>1548</v>
      </c>
      <c r="I13" s="447">
        <f t="shared" si="4"/>
        <v>273</v>
      </c>
      <c r="J13" s="138">
        <v>116</v>
      </c>
      <c r="K13" s="138">
        <v>157</v>
      </c>
      <c r="L13" s="447">
        <f t="shared" si="5"/>
        <v>2976</v>
      </c>
      <c r="M13" s="447">
        <v>1585</v>
      </c>
      <c r="N13" s="447">
        <v>1391</v>
      </c>
    </row>
    <row r="14" spans="1:14" s="434" customFormat="1" ht="27.75" customHeight="1">
      <c r="A14" s="317" t="s">
        <v>327</v>
      </c>
      <c r="B14" s="37">
        <v>2006</v>
      </c>
      <c r="C14" s="138">
        <f t="shared" si="0"/>
        <v>942</v>
      </c>
      <c r="D14" s="138">
        <v>44</v>
      </c>
      <c r="E14" s="138">
        <v>898</v>
      </c>
      <c r="F14" s="447">
        <f t="shared" si="1"/>
        <v>3187</v>
      </c>
      <c r="G14" s="447">
        <f t="shared" si="2"/>
        <v>1687</v>
      </c>
      <c r="H14" s="447">
        <f t="shared" si="3"/>
        <v>1500</v>
      </c>
      <c r="I14" s="447">
        <f t="shared" si="4"/>
        <v>229</v>
      </c>
      <c r="J14" s="138">
        <v>103</v>
      </c>
      <c r="K14" s="138">
        <v>126</v>
      </c>
      <c r="L14" s="447">
        <f t="shared" si="5"/>
        <v>2958</v>
      </c>
      <c r="M14" s="447">
        <v>1584</v>
      </c>
      <c r="N14" s="447">
        <v>1374</v>
      </c>
    </row>
    <row r="15" spans="1:14" s="434" customFormat="1" ht="27.75" customHeight="1">
      <c r="A15" s="317" t="s">
        <v>332</v>
      </c>
      <c r="B15" s="37">
        <v>2007</v>
      </c>
      <c r="C15" s="138">
        <f t="shared" si="0"/>
        <v>957</v>
      </c>
      <c r="D15" s="138">
        <v>46</v>
      </c>
      <c r="E15" s="138">
        <v>911</v>
      </c>
      <c r="F15" s="447">
        <f t="shared" si="1"/>
        <v>3171</v>
      </c>
      <c r="G15" s="447">
        <f t="shared" si="2"/>
        <v>1684</v>
      </c>
      <c r="H15" s="447">
        <f t="shared" si="3"/>
        <v>1487</v>
      </c>
      <c r="I15" s="447">
        <f t="shared" si="4"/>
        <v>232</v>
      </c>
      <c r="J15" s="138">
        <v>105</v>
      </c>
      <c r="K15" s="138">
        <v>127</v>
      </c>
      <c r="L15" s="447">
        <f t="shared" si="5"/>
        <v>2939</v>
      </c>
      <c r="M15" s="447">
        <v>1579</v>
      </c>
      <c r="N15" s="447">
        <v>1360</v>
      </c>
    </row>
    <row r="16" spans="1:14" s="434" customFormat="1" ht="27.75" customHeight="1">
      <c r="A16" s="317" t="s">
        <v>333</v>
      </c>
      <c r="B16" s="37">
        <v>2008</v>
      </c>
      <c r="C16" s="138">
        <f t="shared" si="0"/>
        <v>961</v>
      </c>
      <c r="D16" s="138">
        <v>50</v>
      </c>
      <c r="E16" s="138">
        <v>911</v>
      </c>
      <c r="F16" s="447">
        <v>3178</v>
      </c>
      <c r="G16" s="447">
        <v>1675</v>
      </c>
      <c r="H16" s="447">
        <v>1503</v>
      </c>
      <c r="I16" s="447">
        <v>243</v>
      </c>
      <c r="J16" s="138">
        <v>107</v>
      </c>
      <c r="K16" s="138">
        <v>136</v>
      </c>
      <c r="L16" s="447">
        <v>2935</v>
      </c>
      <c r="M16" s="447">
        <v>1568</v>
      </c>
      <c r="N16" s="447">
        <v>1367</v>
      </c>
    </row>
    <row r="17" spans="1:14" s="434" customFormat="1" ht="27.75" customHeight="1">
      <c r="A17" s="317" t="s">
        <v>353</v>
      </c>
      <c r="B17" s="37">
        <v>2009</v>
      </c>
      <c r="C17" s="138">
        <v>1006</v>
      </c>
      <c r="D17" s="138">
        <v>54</v>
      </c>
      <c r="E17" s="138">
        <v>952</v>
      </c>
      <c r="F17" s="447">
        <v>3367</v>
      </c>
      <c r="G17" s="447">
        <v>1764</v>
      </c>
      <c r="H17" s="447">
        <v>1603</v>
      </c>
      <c r="I17" s="447">
        <v>274</v>
      </c>
      <c r="J17" s="138">
        <v>124</v>
      </c>
      <c r="K17" s="138">
        <v>150</v>
      </c>
      <c r="L17" s="447">
        <v>3093</v>
      </c>
      <c r="M17" s="447">
        <v>1640</v>
      </c>
      <c r="N17" s="447">
        <v>1453</v>
      </c>
    </row>
    <row r="18" spans="1:14" s="434" customFormat="1" ht="27.75" customHeight="1">
      <c r="A18" s="317" t="s">
        <v>354</v>
      </c>
      <c r="B18" s="37">
        <v>2010</v>
      </c>
      <c r="C18" s="138">
        <v>1024</v>
      </c>
      <c r="D18" s="138">
        <v>56</v>
      </c>
      <c r="E18" s="138">
        <v>968</v>
      </c>
      <c r="F18" s="447">
        <v>3397</v>
      </c>
      <c r="G18" s="447">
        <v>1771</v>
      </c>
      <c r="H18" s="447">
        <v>1626</v>
      </c>
      <c r="I18" s="447">
        <v>292</v>
      </c>
      <c r="J18" s="138">
        <v>137</v>
      </c>
      <c r="K18" s="138">
        <v>155</v>
      </c>
      <c r="L18" s="447">
        <v>3105</v>
      </c>
      <c r="M18" s="447">
        <v>1634</v>
      </c>
      <c r="N18" s="447">
        <v>1471</v>
      </c>
    </row>
    <row r="19" spans="1:14" s="434" customFormat="1" ht="27.75" customHeight="1">
      <c r="A19" s="317" t="s">
        <v>42</v>
      </c>
      <c r="B19" s="37">
        <v>2011</v>
      </c>
      <c r="C19" s="138">
        <v>1033</v>
      </c>
      <c r="D19" s="138">
        <v>61</v>
      </c>
      <c r="E19" s="138">
        <v>972</v>
      </c>
      <c r="F19" s="447">
        <v>3373</v>
      </c>
      <c r="G19" s="447">
        <v>1758</v>
      </c>
      <c r="H19" s="447">
        <v>1615</v>
      </c>
      <c r="I19" s="447">
        <v>290</v>
      </c>
      <c r="J19" s="138">
        <v>133</v>
      </c>
      <c r="K19" s="138">
        <v>157</v>
      </c>
      <c r="L19" s="447">
        <v>3083</v>
      </c>
      <c r="M19" s="447">
        <v>1625</v>
      </c>
      <c r="N19" s="447">
        <v>1458</v>
      </c>
    </row>
    <row r="20" spans="1:14" s="434" customFormat="1" ht="27.75" customHeight="1">
      <c r="A20" s="317" t="s">
        <v>43</v>
      </c>
      <c r="B20" s="37">
        <v>2012</v>
      </c>
      <c r="C20" s="138">
        <v>1049</v>
      </c>
      <c r="D20" s="138">
        <v>60</v>
      </c>
      <c r="E20" s="138">
        <v>989</v>
      </c>
      <c r="F20" s="447">
        <f>SUM(G20:H20)</f>
        <v>3368</v>
      </c>
      <c r="G20" s="447">
        <f>J20+M20</f>
        <v>1760</v>
      </c>
      <c r="H20" s="447">
        <f>K20+N20</f>
        <v>1608</v>
      </c>
      <c r="I20" s="447">
        <f>SUM(J20:K20)</f>
        <v>295</v>
      </c>
      <c r="J20" s="138">
        <v>131</v>
      </c>
      <c r="K20" s="138">
        <v>164</v>
      </c>
      <c r="L20" s="447">
        <f>SUM(M20:N20)</f>
        <v>3073</v>
      </c>
      <c r="M20" s="447">
        <v>1629</v>
      </c>
      <c r="N20" s="447">
        <v>1444</v>
      </c>
    </row>
    <row r="21" spans="1:14" s="434" customFormat="1" ht="27.75" customHeight="1">
      <c r="A21" s="317" t="s">
        <v>44</v>
      </c>
      <c r="B21" s="37">
        <v>2013</v>
      </c>
      <c r="C21" s="138">
        <v>1073</v>
      </c>
      <c r="D21" s="138">
        <v>66</v>
      </c>
      <c r="E21" s="138">
        <v>1007</v>
      </c>
      <c r="F21" s="447">
        <v>3372</v>
      </c>
      <c r="G21" s="447">
        <v>1759</v>
      </c>
      <c r="H21" s="447">
        <v>1613</v>
      </c>
      <c r="I21" s="447">
        <v>300</v>
      </c>
      <c r="J21" s="138">
        <v>131</v>
      </c>
      <c r="K21" s="138">
        <v>169</v>
      </c>
      <c r="L21" s="447">
        <v>3072</v>
      </c>
      <c r="M21" s="447">
        <v>1628</v>
      </c>
      <c r="N21" s="447">
        <v>1444</v>
      </c>
    </row>
    <row r="22" spans="1:14" s="434" customFormat="1" ht="27.75" customHeight="1">
      <c r="A22" s="317" t="s">
        <v>45</v>
      </c>
      <c r="B22" s="37">
        <v>2014</v>
      </c>
      <c r="C22" s="138">
        <v>1093</v>
      </c>
      <c r="D22" s="138">
        <v>72</v>
      </c>
      <c r="E22" s="138">
        <v>1021</v>
      </c>
      <c r="F22" s="447">
        <v>3535</v>
      </c>
      <c r="G22" s="447">
        <v>1833</v>
      </c>
      <c r="H22" s="447">
        <v>1702</v>
      </c>
      <c r="I22" s="447">
        <v>328</v>
      </c>
      <c r="J22" s="138">
        <v>143</v>
      </c>
      <c r="K22" s="138">
        <v>185</v>
      </c>
      <c r="L22" s="447">
        <v>3207</v>
      </c>
      <c r="M22" s="447">
        <v>1690</v>
      </c>
      <c r="N22" s="447">
        <v>1517</v>
      </c>
    </row>
    <row r="23" spans="1:14" s="434" customFormat="1" ht="27.75" customHeight="1">
      <c r="A23" s="317" t="s">
        <v>46</v>
      </c>
      <c r="B23" s="37">
        <v>2015</v>
      </c>
      <c r="C23" s="138">
        <f aca="true" t="shared" si="6" ref="C23:C29">SUM(D23:E23)</f>
        <v>1086</v>
      </c>
      <c r="D23" s="138">
        <v>71</v>
      </c>
      <c r="E23" s="138">
        <v>1015</v>
      </c>
      <c r="F23" s="447">
        <f aca="true" t="shared" si="7" ref="F23:F29">SUM(G23:H23)</f>
        <v>3464</v>
      </c>
      <c r="G23" s="447">
        <f>J23+M23</f>
        <v>1798</v>
      </c>
      <c r="H23" s="447">
        <f>K23+N23</f>
        <v>1666</v>
      </c>
      <c r="I23" s="447">
        <f aca="true" t="shared" si="8" ref="I23:I29">SUM(J23:K23)</f>
        <v>305</v>
      </c>
      <c r="J23" s="138">
        <v>132</v>
      </c>
      <c r="K23" s="138">
        <v>173</v>
      </c>
      <c r="L23" s="447">
        <f aca="true" t="shared" si="9" ref="L23:L29">SUM(M23:N23)</f>
        <v>3159</v>
      </c>
      <c r="M23" s="447">
        <v>1666</v>
      </c>
      <c r="N23" s="447">
        <v>1493</v>
      </c>
    </row>
    <row r="24" spans="1:14" s="434" customFormat="1" ht="27.75" customHeight="1">
      <c r="A24" s="317" t="s">
        <v>47</v>
      </c>
      <c r="B24" s="37">
        <v>2016</v>
      </c>
      <c r="C24" s="138">
        <f t="shared" si="6"/>
        <v>1101</v>
      </c>
      <c r="D24" s="138">
        <f>SUM(D25:D29)</f>
        <v>76</v>
      </c>
      <c r="E24" s="138">
        <f>SUM(E25:E29)</f>
        <v>1025</v>
      </c>
      <c r="F24" s="447">
        <f t="shared" si="7"/>
        <v>3481</v>
      </c>
      <c r="G24" s="447">
        <f aca="true" t="shared" si="10" ref="G24:G29">SUM(J24,M24)</f>
        <v>1799</v>
      </c>
      <c r="H24" s="447">
        <f aca="true" t="shared" si="11" ref="H24:H29">SUM(K24,N24)</f>
        <v>1682</v>
      </c>
      <c r="I24" s="447">
        <f t="shared" si="8"/>
        <v>307</v>
      </c>
      <c r="J24" s="138">
        <f>SUM(J25:J30)</f>
        <v>135</v>
      </c>
      <c r="K24" s="138">
        <f>SUM(K25:K29)</f>
        <v>172</v>
      </c>
      <c r="L24" s="447">
        <f t="shared" si="9"/>
        <v>3174</v>
      </c>
      <c r="M24" s="447">
        <f>SUM(M25:M29)</f>
        <v>1664</v>
      </c>
      <c r="N24" s="447">
        <f>SUM(N25:N29)</f>
        <v>1510</v>
      </c>
    </row>
    <row r="25" spans="1:14" s="449" customFormat="1" ht="27.75" customHeight="1">
      <c r="A25" s="342" t="s">
        <v>48</v>
      </c>
      <c r="B25" s="393"/>
      <c r="C25" s="446">
        <f t="shared" si="6"/>
        <v>465</v>
      </c>
      <c r="D25" s="446">
        <v>20</v>
      </c>
      <c r="E25" s="446">
        <v>445</v>
      </c>
      <c r="F25" s="448">
        <f t="shared" si="7"/>
        <v>1452</v>
      </c>
      <c r="G25" s="448">
        <f t="shared" si="10"/>
        <v>744</v>
      </c>
      <c r="H25" s="448">
        <f t="shared" si="11"/>
        <v>708</v>
      </c>
      <c r="I25" s="448">
        <f t="shared" si="8"/>
        <v>81</v>
      </c>
      <c r="J25" s="448">
        <v>38</v>
      </c>
      <c r="K25" s="448">
        <v>43</v>
      </c>
      <c r="L25" s="448">
        <f t="shared" si="9"/>
        <v>1371</v>
      </c>
      <c r="M25" s="448">
        <v>706</v>
      </c>
      <c r="N25" s="448">
        <v>665</v>
      </c>
    </row>
    <row r="26" spans="1:14" s="449" customFormat="1" ht="27.75" customHeight="1">
      <c r="A26" s="342" t="s">
        <v>49</v>
      </c>
      <c r="B26" s="393"/>
      <c r="C26" s="446">
        <f t="shared" si="6"/>
        <v>209</v>
      </c>
      <c r="D26" s="446">
        <v>23</v>
      </c>
      <c r="E26" s="446">
        <v>186</v>
      </c>
      <c r="F26" s="446">
        <f t="shared" si="7"/>
        <v>687</v>
      </c>
      <c r="G26" s="446">
        <f t="shared" si="10"/>
        <v>343</v>
      </c>
      <c r="H26" s="446">
        <f t="shared" si="11"/>
        <v>344</v>
      </c>
      <c r="I26" s="446">
        <f t="shared" si="8"/>
        <v>78</v>
      </c>
      <c r="J26" s="446">
        <v>36</v>
      </c>
      <c r="K26" s="446">
        <v>42</v>
      </c>
      <c r="L26" s="446">
        <f t="shared" si="9"/>
        <v>609</v>
      </c>
      <c r="M26" s="446">
        <v>307</v>
      </c>
      <c r="N26" s="446">
        <v>302</v>
      </c>
    </row>
    <row r="27" spans="1:14" s="449" customFormat="1" ht="27.75" customHeight="1">
      <c r="A27" s="342" t="s">
        <v>50</v>
      </c>
      <c r="B27" s="393"/>
      <c r="C27" s="446">
        <f t="shared" si="6"/>
        <v>173</v>
      </c>
      <c r="D27" s="446">
        <v>14</v>
      </c>
      <c r="E27" s="446">
        <v>159</v>
      </c>
      <c r="F27" s="446">
        <f t="shared" si="7"/>
        <v>593</v>
      </c>
      <c r="G27" s="446">
        <f t="shared" si="10"/>
        <v>307</v>
      </c>
      <c r="H27" s="446">
        <f t="shared" si="11"/>
        <v>286</v>
      </c>
      <c r="I27" s="446">
        <f t="shared" si="8"/>
        <v>62</v>
      </c>
      <c r="J27" s="446">
        <v>28</v>
      </c>
      <c r="K27" s="446">
        <v>34</v>
      </c>
      <c r="L27" s="446">
        <f t="shared" si="9"/>
        <v>531</v>
      </c>
      <c r="M27" s="446">
        <v>279</v>
      </c>
      <c r="N27" s="446">
        <v>252</v>
      </c>
    </row>
    <row r="28" spans="1:14" s="449" customFormat="1" ht="27.75" customHeight="1">
      <c r="A28" s="342" t="s">
        <v>51</v>
      </c>
      <c r="B28" s="393"/>
      <c r="C28" s="446">
        <f t="shared" si="6"/>
        <v>133</v>
      </c>
      <c r="D28" s="446">
        <v>15</v>
      </c>
      <c r="E28" s="446">
        <v>118</v>
      </c>
      <c r="F28" s="446">
        <f t="shared" si="7"/>
        <v>401</v>
      </c>
      <c r="G28" s="446">
        <f t="shared" si="10"/>
        <v>223</v>
      </c>
      <c r="H28" s="446">
        <f t="shared" si="11"/>
        <v>178</v>
      </c>
      <c r="I28" s="446">
        <f t="shared" si="8"/>
        <v>55</v>
      </c>
      <c r="J28" s="446">
        <v>23</v>
      </c>
      <c r="K28" s="446">
        <v>32</v>
      </c>
      <c r="L28" s="446">
        <f t="shared" si="9"/>
        <v>346</v>
      </c>
      <c r="M28" s="446">
        <v>200</v>
      </c>
      <c r="N28" s="446">
        <v>146</v>
      </c>
    </row>
    <row r="29" spans="1:14" s="449" customFormat="1" ht="27.75" customHeight="1">
      <c r="A29" s="342" t="s">
        <v>52</v>
      </c>
      <c r="B29" s="393"/>
      <c r="C29" s="446">
        <f t="shared" si="6"/>
        <v>121</v>
      </c>
      <c r="D29" s="446">
        <v>4</v>
      </c>
      <c r="E29" s="446">
        <v>117</v>
      </c>
      <c r="F29" s="446">
        <f t="shared" si="7"/>
        <v>348</v>
      </c>
      <c r="G29" s="446">
        <f t="shared" si="10"/>
        <v>182</v>
      </c>
      <c r="H29" s="446">
        <f t="shared" si="11"/>
        <v>166</v>
      </c>
      <c r="I29" s="446">
        <f t="shared" si="8"/>
        <v>31</v>
      </c>
      <c r="J29" s="446">
        <v>10</v>
      </c>
      <c r="K29" s="446">
        <v>21</v>
      </c>
      <c r="L29" s="446">
        <f t="shared" si="9"/>
        <v>317</v>
      </c>
      <c r="M29" s="446">
        <v>172</v>
      </c>
      <c r="N29" s="446">
        <v>145</v>
      </c>
    </row>
    <row r="30" spans="1:16" ht="38.25" customHeight="1">
      <c r="A30" s="450"/>
      <c r="B30" s="451"/>
      <c r="C30" s="452"/>
      <c r="D30" s="452"/>
      <c r="E30" s="452"/>
      <c r="F30" s="452"/>
      <c r="G30" s="452"/>
      <c r="H30" s="452"/>
      <c r="I30" s="450"/>
      <c r="J30" s="450"/>
      <c r="K30" s="452"/>
      <c r="L30" s="452"/>
      <c r="M30" s="452"/>
      <c r="N30" s="452"/>
      <c r="O30" s="138"/>
      <c r="P30" s="138"/>
    </row>
    <row r="31" spans="1:15" ht="19.5" customHeight="1">
      <c r="A31" s="280" t="s">
        <v>259</v>
      </c>
      <c r="B31" s="280"/>
      <c r="N31" s="435"/>
      <c r="O31" s="434"/>
    </row>
  </sheetData>
  <sheetProtection selectLockedCells="1" selectUnlockedCells="1"/>
  <mergeCells count="9">
    <mergeCell ref="M1:N1"/>
    <mergeCell ref="H2:N2"/>
    <mergeCell ref="A4:B5"/>
    <mergeCell ref="C4:E4"/>
    <mergeCell ref="I4:N4"/>
    <mergeCell ref="F5:G5"/>
    <mergeCell ref="I5:K5"/>
    <mergeCell ref="L5:N5"/>
    <mergeCell ref="A6:B6"/>
  </mergeCells>
  <printOptions/>
  <pageMargins left="0.7479166666666667" right="0.7479166666666667" top="0.5902777777777778" bottom="0.3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DBA</cp:lastModifiedBy>
  <cp:lastPrinted>2017-10-19T07:23:56Z</cp:lastPrinted>
  <dcterms:created xsi:type="dcterms:W3CDTF">1998-05-08T07:08:00Z</dcterms:created>
  <dcterms:modified xsi:type="dcterms:W3CDTF">2017-10-19T07:37:31Z</dcterms:modified>
  <cp:category/>
  <cp:version/>
  <cp:contentType/>
  <cp:contentStatus/>
</cp:coreProperties>
</file>