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T22" authorId="0">
      <text>
        <r>
          <rPr>
            <b/>
            <sz val="9"/>
            <rFont val="新細明體"/>
            <family val="1"/>
          </rPr>
          <t>DBA:焚化</t>
        </r>
      </text>
    </comment>
    <comment ref="T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O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O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T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<sst xmlns="http://schemas.openxmlformats.org/spreadsheetml/2006/main" count="164" uniqueCount="146">
  <si>
    <t>總計</t>
  </si>
  <si>
    <t>垃圾清運量</t>
  </si>
  <si>
    <t>堆肥</t>
  </si>
  <si>
    <t>堆置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</si>
  <si>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</si>
  <si>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</si>
  <si>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</si>
  <si>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</si>
  <si>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</si>
  <si>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</si>
  <si>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</si>
  <si>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</si>
  <si>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</si>
  <si>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</si>
  <si>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</si>
  <si>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</si>
  <si>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</si>
  <si>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</si>
  <si>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</si>
  <si>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</si>
  <si>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</si>
  <si>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</si>
  <si>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</si>
  <si>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</si>
  <si>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</si>
  <si>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</si>
  <si>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t>總計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</si>
  <si>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</si>
  <si>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</si>
  <si>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</si>
  <si>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r>
      <t>按處理方式分</t>
    </r>
    <r>
      <rPr>
        <sz val="10"/>
        <rFont val="Times New Roman"/>
        <family val="1"/>
      </rPr>
      <t xml:space="preserve">                                  Disposal Method</t>
    </r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</si>
  <si>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</si>
  <si>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</si>
  <si>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</si>
  <si>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</si>
  <si>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</si>
  <si>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</si>
  <si>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</si>
  <si>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</si>
  <si>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</si>
  <si>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</si>
  <si>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</si>
  <si>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</si>
  <si>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</si>
  <si>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</si>
  <si>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</si>
  <si>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</si>
  <si>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</si>
  <si>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</si>
  <si>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</si>
  <si>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</si>
  <si>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</si>
  <si>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</si>
  <si>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</si>
  <si>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</si>
  <si>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</si>
  <si>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</si>
  <si>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</si>
  <si>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</si>
  <si>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</si>
  <si>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</si>
  <si>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</si>
  <si>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</si>
  <si>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</si>
  <si>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</si>
  <si>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</si>
  <si>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</si>
  <si>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</si>
  <si>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</si>
  <si>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</si>
  <si>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</si>
  <si>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</si>
  <si>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</si>
  <si>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</si>
  <si>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</si>
  <si>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</si>
  <si>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</si>
  <si>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</si>
  <si>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</si>
  <si>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</si>
  <si>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</si>
  <si>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</si>
  <si>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</si>
  <si>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</si>
  <si>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</si>
  <si>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</si>
  <si>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</si>
  <si>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</si>
  <si>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</si>
  <si>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</si>
  <si>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</si>
  <si>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</si>
  <si>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</si>
  <si>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</si>
  <si>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</si>
  <si>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</si>
  <si>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</si>
  <si>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</si>
  <si>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</si>
  <si>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</si>
  <si>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</si>
  <si>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</si>
  <si>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</si>
  <si>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</si>
  <si>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</si>
  <si>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</si>
  <si>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</si>
  <si>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</si>
  <si>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</si>
  <si>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</si>
  <si>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</si>
  <si>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</si>
  <si>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</si>
  <si>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</si>
  <si>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</si>
  <si>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</si>
  <si>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</si>
  <si>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</si>
  <si>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</si>
  <si>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</si>
  <si>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</si>
  <si>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</si>
  <si>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</si>
  <si>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</si>
  <si>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</si>
  <si>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</si>
  <si>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Other Locations</t>
  </si>
  <si>
    <t>Environ-mental Protection Authority</t>
  </si>
  <si>
    <t>Sanitary</t>
  </si>
  <si>
    <t>Garbage Recycled</t>
  </si>
  <si>
    <t>Dump-ing</t>
  </si>
  <si>
    <t>民國103年</t>
  </si>
  <si>
    <t>民國104年</t>
  </si>
  <si>
    <t>民國105年</t>
  </si>
  <si>
    <t>2016</t>
  </si>
  <si>
    <t>民國106年</t>
  </si>
  <si>
    <t>2017</t>
  </si>
  <si>
    <t>146  環境保護</t>
  </si>
  <si>
    <t>環境保護  147</t>
  </si>
  <si>
    <t>105年</t>
  </si>
  <si>
    <t>148  環境保護</t>
  </si>
  <si>
    <t>環境保護  149</t>
  </si>
  <si>
    <t>106年</t>
  </si>
  <si>
    <t>民國107年</t>
  </si>
  <si>
    <t>2018</t>
  </si>
  <si>
    <t>107年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</si>
</sst>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43" fontId="5" fillId="0" borderId="0" xfId="33" applyFont="1" applyFill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3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U28" sqref="U28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00390625" style="3" customWidth="1"/>
    <col min="5" max="5" width="8.125" style="3" customWidth="1"/>
    <col min="6" max="6" width="8.37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3" width="8.50390625" style="3" customWidth="1"/>
    <col min="14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7.00390625" style="3" customWidth="1"/>
    <col min="20" max="20" width="6.375" style="3" customWidth="1"/>
    <col min="21" max="21" width="13.25390625" style="3" customWidth="1"/>
    <col min="22" max="16384" width="9.00390625" style="3" customWidth="1"/>
  </cols>
  <sheetData>
    <row r="1" spans="1:22" ht="16.5">
      <c r="A1" s="1" t="s">
        <v>137</v>
      </c>
      <c r="B1" s="1"/>
      <c r="C1" s="1"/>
      <c r="D1" s="1"/>
      <c r="U1" s="2" t="s">
        <v>138</v>
      </c>
      <c r="V1" s="2"/>
    </row>
    <row r="2" spans="1:21" s="15" customFormat="1" ht="27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 t="s">
        <v>116</v>
      </c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thickBot="1">
      <c r="A3" s="26" t="s">
        <v>32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3" t="s">
        <v>57</v>
      </c>
    </row>
    <row r="4" spans="1:21" ht="33" customHeight="1">
      <c r="A4" s="114" t="s">
        <v>18</v>
      </c>
      <c r="B4" s="115"/>
      <c r="C4" s="112" t="s">
        <v>51</v>
      </c>
      <c r="D4" s="108" t="s">
        <v>106</v>
      </c>
      <c r="E4" s="112" t="s">
        <v>105</v>
      </c>
      <c r="F4" s="95" t="s">
        <v>121</v>
      </c>
      <c r="G4" s="96"/>
      <c r="H4" s="96"/>
      <c r="I4" s="96"/>
      <c r="J4" s="96"/>
      <c r="K4" s="96"/>
      <c r="L4" s="97"/>
      <c r="M4" s="97"/>
      <c r="N4" s="97"/>
      <c r="O4" s="97"/>
      <c r="P4" s="97"/>
      <c r="Q4" s="97"/>
      <c r="R4" s="97"/>
      <c r="S4" s="97"/>
      <c r="T4" s="98"/>
      <c r="U4" s="85" t="s">
        <v>27</v>
      </c>
    </row>
    <row r="5" spans="1:21" ht="26.25" customHeight="1">
      <c r="A5" s="116"/>
      <c r="B5" s="117"/>
      <c r="C5" s="90"/>
      <c r="D5" s="109"/>
      <c r="E5" s="113"/>
      <c r="F5" s="87" t="s">
        <v>0</v>
      </c>
      <c r="G5" s="91" t="s">
        <v>115</v>
      </c>
      <c r="H5" s="92"/>
      <c r="I5" s="92"/>
      <c r="J5" s="92"/>
      <c r="K5" s="93"/>
      <c r="L5" s="94"/>
      <c r="M5" s="99" t="s">
        <v>30</v>
      </c>
      <c r="N5" s="105"/>
      <c r="O5" s="105"/>
      <c r="P5" s="106"/>
      <c r="Q5" s="106"/>
      <c r="R5" s="106"/>
      <c r="S5" s="106"/>
      <c r="T5" s="107"/>
      <c r="U5" s="86"/>
    </row>
    <row r="6" spans="1:21" ht="16.5">
      <c r="A6" s="116"/>
      <c r="B6" s="117"/>
      <c r="C6" s="90"/>
      <c r="D6" s="109"/>
      <c r="E6" s="113"/>
      <c r="F6" s="88"/>
      <c r="G6" s="99" t="s">
        <v>1</v>
      </c>
      <c r="H6" s="100"/>
      <c r="I6" s="100"/>
      <c r="J6" s="101"/>
      <c r="K6" s="68" t="s">
        <v>28</v>
      </c>
      <c r="L6" s="24" t="s">
        <v>29</v>
      </c>
      <c r="M6" s="87" t="s">
        <v>26</v>
      </c>
      <c r="N6" s="87" t="s">
        <v>94</v>
      </c>
      <c r="O6" s="89" t="s">
        <v>53</v>
      </c>
      <c r="P6" s="89" t="s">
        <v>54</v>
      </c>
      <c r="Q6" s="87" t="s">
        <v>2</v>
      </c>
      <c r="R6" s="89" t="s">
        <v>55</v>
      </c>
      <c r="S6" s="87" t="s">
        <v>3</v>
      </c>
      <c r="T6" s="87" t="s">
        <v>4</v>
      </c>
      <c r="U6" s="86"/>
    </row>
    <row r="7" spans="1:21" ht="16.5">
      <c r="A7" s="116"/>
      <c r="B7" s="117"/>
      <c r="C7" s="90"/>
      <c r="D7" s="109"/>
      <c r="E7" s="113"/>
      <c r="F7" s="88"/>
      <c r="G7" s="102" t="s">
        <v>35</v>
      </c>
      <c r="H7" s="103"/>
      <c r="I7" s="103"/>
      <c r="J7" s="104"/>
      <c r="K7" s="69" t="s">
        <v>36</v>
      </c>
      <c r="L7" s="30" t="s">
        <v>37</v>
      </c>
      <c r="M7" s="88"/>
      <c r="N7" s="88"/>
      <c r="O7" s="90"/>
      <c r="P7" s="90"/>
      <c r="Q7" s="88"/>
      <c r="R7" s="90"/>
      <c r="S7" s="88"/>
      <c r="T7" s="88"/>
      <c r="U7" s="86"/>
    </row>
    <row r="8" spans="1:21" ht="42.75" customHeight="1">
      <c r="A8" s="116"/>
      <c r="B8" s="117"/>
      <c r="C8" s="90"/>
      <c r="D8" s="109"/>
      <c r="E8" s="113"/>
      <c r="F8" s="88"/>
      <c r="G8" s="66" t="s">
        <v>114</v>
      </c>
      <c r="H8" s="67" t="s">
        <v>22</v>
      </c>
      <c r="I8" s="67" t="s">
        <v>23</v>
      </c>
      <c r="J8" s="67" t="s">
        <v>24</v>
      </c>
      <c r="K8" s="13" t="s">
        <v>46</v>
      </c>
      <c r="L8" s="31" t="s">
        <v>25</v>
      </c>
      <c r="M8" s="88"/>
      <c r="N8" s="88"/>
      <c r="O8" s="90"/>
      <c r="P8" s="90"/>
      <c r="Q8" s="88"/>
      <c r="R8" s="90"/>
      <c r="S8" s="88"/>
      <c r="T8" s="88"/>
      <c r="U8" s="86"/>
    </row>
    <row r="9" spans="1:21" ht="37.5" customHeight="1" thickBot="1">
      <c r="A9" s="110" t="s">
        <v>33</v>
      </c>
      <c r="B9" s="111"/>
      <c r="C9" s="71" t="s">
        <v>52</v>
      </c>
      <c r="D9" s="71"/>
      <c r="E9" s="71"/>
      <c r="F9" s="72" t="s">
        <v>38</v>
      </c>
      <c r="G9" s="73" t="s">
        <v>39</v>
      </c>
      <c r="H9" s="72" t="s">
        <v>40</v>
      </c>
      <c r="I9" s="72" t="s">
        <v>41</v>
      </c>
      <c r="J9" s="71" t="s">
        <v>126</v>
      </c>
      <c r="K9" s="72" t="s">
        <v>127</v>
      </c>
      <c r="L9" s="71" t="s">
        <v>56</v>
      </c>
      <c r="M9" s="71" t="s">
        <v>66</v>
      </c>
      <c r="N9" s="71" t="s">
        <v>42</v>
      </c>
      <c r="O9" s="74" t="s">
        <v>128</v>
      </c>
      <c r="P9" s="74" t="s">
        <v>43</v>
      </c>
      <c r="Q9" s="71" t="s">
        <v>44</v>
      </c>
      <c r="R9" s="71" t="s">
        <v>129</v>
      </c>
      <c r="S9" s="71" t="s">
        <v>130</v>
      </c>
      <c r="T9" s="74" t="s">
        <v>45</v>
      </c>
      <c r="U9" s="75" t="s">
        <v>31</v>
      </c>
    </row>
    <row r="10" spans="1:21" ht="27.75" customHeight="1" hidden="1">
      <c r="A10" s="35" t="s">
        <v>78</v>
      </c>
      <c r="B10" s="51" t="s">
        <v>47</v>
      </c>
      <c r="C10" s="32">
        <v>3400</v>
      </c>
      <c r="D10" s="32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21">
        <f aca="true" t="shared" si="1" ref="M10:M16">SUM(N10:T10)</f>
        <v>34</v>
      </c>
      <c r="N10" s="19"/>
      <c r="O10" s="19">
        <v>34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0.32</v>
      </c>
    </row>
    <row r="11" spans="1:21" ht="27.75" customHeight="1">
      <c r="A11" s="35" t="s">
        <v>79</v>
      </c>
      <c r="B11" s="51" t="s">
        <v>48</v>
      </c>
      <c r="C11" s="32">
        <v>3441</v>
      </c>
      <c r="D11" s="32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1">
        <f t="shared" si="1"/>
        <v>58.7</v>
      </c>
      <c r="N11" s="20"/>
      <c r="O11" s="19">
        <v>58.7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0.55</v>
      </c>
    </row>
    <row r="12" spans="1:21" ht="27.75" customHeight="1">
      <c r="A12" s="35" t="s">
        <v>80</v>
      </c>
      <c r="B12" s="51" t="s">
        <v>49</v>
      </c>
      <c r="C12" s="32">
        <v>3388</v>
      </c>
      <c r="D12" s="32"/>
      <c r="E12" s="20">
        <v>2.19</v>
      </c>
      <c r="F12" s="65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1">
        <f t="shared" si="1"/>
        <v>798</v>
      </c>
      <c r="N12" s="20"/>
      <c r="O12" s="21">
        <v>758</v>
      </c>
      <c r="P12" s="20">
        <v>0</v>
      </c>
      <c r="Q12" s="20">
        <v>0</v>
      </c>
      <c r="R12" s="21">
        <v>40</v>
      </c>
      <c r="S12" s="20">
        <v>0</v>
      </c>
      <c r="T12" s="20">
        <v>0</v>
      </c>
      <c r="U12" s="20">
        <v>0.609</v>
      </c>
    </row>
    <row r="13" spans="1:21" ht="27.75" customHeight="1">
      <c r="A13" s="35" t="s">
        <v>81</v>
      </c>
      <c r="B13" s="51" t="s">
        <v>50</v>
      </c>
      <c r="C13" s="32">
        <v>3373</v>
      </c>
      <c r="D13" s="32"/>
      <c r="E13" s="20">
        <f aca="true" t="shared" si="2" ref="E13:E18">F13/365</f>
        <v>1.7534246575342465</v>
      </c>
      <c r="F13" s="65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1">
        <f t="shared" si="1"/>
        <v>640</v>
      </c>
      <c r="N13" s="20"/>
      <c r="O13" s="21">
        <v>640</v>
      </c>
      <c r="P13" s="20">
        <v>0</v>
      </c>
      <c r="Q13" s="20">
        <v>0</v>
      </c>
      <c r="R13" s="21">
        <v>0</v>
      </c>
      <c r="S13" s="20">
        <v>0</v>
      </c>
      <c r="T13" s="20">
        <v>0</v>
      </c>
      <c r="U13" s="20">
        <v>0.518</v>
      </c>
    </row>
    <row r="14" spans="1:21" ht="27.75" customHeight="1">
      <c r="A14" s="35" t="s">
        <v>82</v>
      </c>
      <c r="B14" s="51" t="s">
        <v>83</v>
      </c>
      <c r="C14" s="32">
        <v>3422</v>
      </c>
      <c r="D14" s="32"/>
      <c r="E14" s="20">
        <f t="shared" si="2"/>
        <v>2.493150684931507</v>
      </c>
      <c r="F14" s="65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1">
        <f t="shared" si="1"/>
        <v>910</v>
      </c>
      <c r="N14" s="20"/>
      <c r="O14" s="21">
        <v>65</v>
      </c>
      <c r="P14" s="20">
        <v>0</v>
      </c>
      <c r="Q14" s="20">
        <v>0</v>
      </c>
      <c r="R14" s="21">
        <v>845</v>
      </c>
      <c r="S14" s="20">
        <v>0</v>
      </c>
      <c r="T14" s="20">
        <v>0</v>
      </c>
      <c r="U14" s="20">
        <v>0.74</v>
      </c>
    </row>
    <row r="15" spans="1:21" ht="27.75" customHeight="1">
      <c r="A15" s="35" t="s">
        <v>88</v>
      </c>
      <c r="B15" s="51" t="s">
        <v>89</v>
      </c>
      <c r="C15" s="32">
        <v>3348</v>
      </c>
      <c r="D15" s="32"/>
      <c r="E15" s="20">
        <f t="shared" si="2"/>
        <v>1.2465753424657535</v>
      </c>
      <c r="F15" s="65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3">
        <v>4</v>
      </c>
      <c r="M15" s="21">
        <f t="shared" si="1"/>
        <v>787</v>
      </c>
      <c r="N15" s="21">
        <v>4</v>
      </c>
      <c r="O15" s="21">
        <v>779</v>
      </c>
      <c r="P15" s="20">
        <v>0</v>
      </c>
      <c r="Q15" s="21">
        <v>4</v>
      </c>
      <c r="R15" s="21">
        <v>0</v>
      </c>
      <c r="U15" s="62">
        <v>0.631</v>
      </c>
    </row>
    <row r="16" spans="1:21" ht="27.75" customHeight="1">
      <c r="A16" s="35" t="s">
        <v>92</v>
      </c>
      <c r="B16" s="51" t="s">
        <v>93</v>
      </c>
      <c r="C16" s="32">
        <v>3322</v>
      </c>
      <c r="D16" s="32"/>
      <c r="E16" s="20">
        <f t="shared" si="2"/>
        <v>0.7479452054794521</v>
      </c>
      <c r="F16" s="65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3">
        <v>2</v>
      </c>
      <c r="M16" s="21">
        <f t="shared" si="1"/>
        <v>256</v>
      </c>
      <c r="N16" s="21">
        <v>17</v>
      </c>
      <c r="O16" s="21">
        <v>239</v>
      </c>
      <c r="P16" s="20">
        <v>0</v>
      </c>
      <c r="Q16" s="21">
        <v>0</v>
      </c>
      <c r="R16" s="21">
        <v>0</v>
      </c>
      <c r="S16" s="64">
        <v>0</v>
      </c>
      <c r="T16" s="64">
        <v>0</v>
      </c>
      <c r="U16" s="62">
        <v>0.366</v>
      </c>
    </row>
    <row r="17" spans="1:21" ht="27.75" customHeight="1">
      <c r="A17" s="35" t="s">
        <v>96</v>
      </c>
      <c r="B17" s="51" t="s">
        <v>97</v>
      </c>
      <c r="C17" s="32">
        <v>3329</v>
      </c>
      <c r="D17" s="32"/>
      <c r="E17" s="20">
        <f t="shared" si="2"/>
        <v>1.0876712328767124</v>
      </c>
      <c r="F17" s="65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f aca="true" t="shared" si="3" ref="M17:M22">SUM(N17:T17)</f>
        <v>382</v>
      </c>
      <c r="N17" s="21">
        <v>15</v>
      </c>
      <c r="O17" s="21">
        <v>367</v>
      </c>
      <c r="P17" s="20">
        <v>0</v>
      </c>
      <c r="Q17" s="21">
        <v>0</v>
      </c>
      <c r="R17" s="21">
        <v>0</v>
      </c>
      <c r="S17" s="64">
        <v>0</v>
      </c>
      <c r="T17" s="64">
        <v>0</v>
      </c>
      <c r="U17" s="62">
        <v>0.304</v>
      </c>
    </row>
    <row r="18" spans="1:21" ht="27.75" customHeight="1">
      <c r="A18" s="35" t="s">
        <v>100</v>
      </c>
      <c r="B18" s="51" t="s">
        <v>101</v>
      </c>
      <c r="C18" s="32">
        <v>3526</v>
      </c>
      <c r="D18" s="32"/>
      <c r="E18" s="20">
        <f t="shared" si="2"/>
        <v>1.4657534246575343</v>
      </c>
      <c r="F18" s="65">
        <f aca="true" t="shared" si="4" ref="F18:F25">SUM(G18,K18,L18)</f>
        <v>535</v>
      </c>
      <c r="G18" s="21">
        <f aca="true" t="shared" si="5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f t="shared" si="3"/>
        <v>535</v>
      </c>
      <c r="N18" s="21">
        <v>39</v>
      </c>
      <c r="O18" s="21">
        <v>487</v>
      </c>
      <c r="P18" s="20">
        <v>0</v>
      </c>
      <c r="Q18" s="21">
        <v>9</v>
      </c>
      <c r="R18" s="21">
        <v>0</v>
      </c>
      <c r="S18" s="64">
        <v>0</v>
      </c>
      <c r="T18" s="64">
        <v>0</v>
      </c>
      <c r="U18" s="62">
        <v>0.42</v>
      </c>
    </row>
    <row r="19" spans="1:21" ht="27.75" customHeight="1">
      <c r="A19" s="35" t="s">
        <v>103</v>
      </c>
      <c r="B19" s="51" t="s">
        <v>104</v>
      </c>
      <c r="C19" s="32">
        <v>3560</v>
      </c>
      <c r="D19" s="32">
        <v>3560</v>
      </c>
      <c r="E19" s="20">
        <f aca="true" t="shared" si="6" ref="E19:E25">G19/365</f>
        <v>1.4876712328767123</v>
      </c>
      <c r="F19" s="21">
        <f t="shared" si="4"/>
        <v>650</v>
      </c>
      <c r="G19" s="21">
        <f t="shared" si="5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f t="shared" si="3"/>
        <v>649</v>
      </c>
      <c r="N19" s="21">
        <v>107</v>
      </c>
      <c r="O19" s="21">
        <v>542</v>
      </c>
      <c r="P19" s="20">
        <v>0</v>
      </c>
      <c r="Q19" s="21">
        <v>0</v>
      </c>
      <c r="R19" s="21">
        <v>0</v>
      </c>
      <c r="S19" s="64">
        <v>0</v>
      </c>
      <c r="T19" s="64">
        <v>0</v>
      </c>
      <c r="U19" s="62">
        <f aca="true" t="shared" si="7" ref="U19:U25">(E19*1000)/C19</f>
        <v>0.4178851777743574</v>
      </c>
    </row>
    <row r="20" spans="1:21" ht="27.75" customHeight="1">
      <c r="A20" s="35" t="s">
        <v>109</v>
      </c>
      <c r="B20" s="51" t="s">
        <v>110</v>
      </c>
      <c r="C20" s="32">
        <v>3519</v>
      </c>
      <c r="D20" s="32">
        <v>3159</v>
      </c>
      <c r="E20" s="20">
        <f t="shared" si="6"/>
        <v>1.473972602739726</v>
      </c>
      <c r="F20" s="21">
        <f t="shared" si="4"/>
        <v>690</v>
      </c>
      <c r="G20" s="21">
        <f t="shared" si="5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f t="shared" si="3"/>
        <v>662</v>
      </c>
      <c r="N20" s="21">
        <v>124</v>
      </c>
      <c r="O20" s="21">
        <v>538</v>
      </c>
      <c r="P20" s="20">
        <v>0</v>
      </c>
      <c r="Q20" s="21">
        <v>0</v>
      </c>
      <c r="R20" s="21">
        <v>0</v>
      </c>
      <c r="S20" s="64">
        <v>0</v>
      </c>
      <c r="T20" s="64">
        <v>0</v>
      </c>
      <c r="U20" s="62">
        <f t="shared" si="7"/>
        <v>0.4188612113497374</v>
      </c>
    </row>
    <row r="21" spans="1:21" ht="27.75" customHeight="1">
      <c r="A21" s="35" t="s">
        <v>112</v>
      </c>
      <c r="B21" s="51" t="s">
        <v>113</v>
      </c>
      <c r="C21" s="32">
        <v>3520</v>
      </c>
      <c r="D21" s="32">
        <v>3520</v>
      </c>
      <c r="E21" s="20">
        <f t="shared" si="6"/>
        <v>1.4356164383561645</v>
      </c>
      <c r="F21" s="21">
        <f t="shared" si="4"/>
        <v>670</v>
      </c>
      <c r="G21" s="21">
        <f t="shared" si="5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f t="shared" si="3"/>
        <v>671</v>
      </c>
      <c r="N21" s="21">
        <v>147</v>
      </c>
      <c r="O21" s="21">
        <v>524</v>
      </c>
      <c r="P21" s="20">
        <v>0</v>
      </c>
      <c r="Q21" s="21">
        <v>0</v>
      </c>
      <c r="R21" s="21">
        <v>0</v>
      </c>
      <c r="S21" s="64">
        <v>0</v>
      </c>
      <c r="T21" s="64">
        <v>0</v>
      </c>
      <c r="U21" s="62">
        <f t="shared" si="7"/>
        <v>0.4078455790784558</v>
      </c>
    </row>
    <row r="22" spans="1:21" ht="27.75" customHeight="1">
      <c r="A22" s="35" t="s">
        <v>118</v>
      </c>
      <c r="B22" s="51" t="s">
        <v>119</v>
      </c>
      <c r="C22" s="32">
        <v>3502</v>
      </c>
      <c r="D22" s="32">
        <v>3502</v>
      </c>
      <c r="E22" s="20">
        <f t="shared" si="6"/>
        <v>1.356164383561644</v>
      </c>
      <c r="F22" s="21">
        <f t="shared" si="4"/>
        <v>842.02</v>
      </c>
      <c r="G22" s="21">
        <f t="shared" si="5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f t="shared" si="3"/>
        <v>692</v>
      </c>
      <c r="N22" s="21">
        <v>197</v>
      </c>
      <c r="O22" s="21">
        <f>433+27</f>
        <v>460</v>
      </c>
      <c r="P22" s="20">
        <v>0</v>
      </c>
      <c r="Q22" s="21">
        <v>0</v>
      </c>
      <c r="R22" s="21">
        <v>0</v>
      </c>
      <c r="S22" s="64">
        <v>0</v>
      </c>
      <c r="T22" s="21">
        <v>35</v>
      </c>
      <c r="U22" s="62">
        <f t="shared" si="7"/>
        <v>0.3872542500176025</v>
      </c>
    </row>
    <row r="23" spans="1:21" ht="27.75" customHeight="1">
      <c r="A23" s="35" t="s">
        <v>122</v>
      </c>
      <c r="B23" s="51" t="s">
        <v>123</v>
      </c>
      <c r="C23" s="32">
        <v>3669</v>
      </c>
      <c r="D23" s="32">
        <v>3669</v>
      </c>
      <c r="E23" s="20">
        <f t="shared" si="6"/>
        <v>1.2684109589041095</v>
      </c>
      <c r="F23" s="21">
        <f t="shared" si="4"/>
        <v>812.93</v>
      </c>
      <c r="G23" s="21">
        <f t="shared" si="5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f>SUM(N23:T23)</f>
        <v>813.13</v>
      </c>
      <c r="N23" s="21">
        <v>5.18</v>
      </c>
      <c r="O23" s="21">
        <f>443.6+9.07</f>
        <v>452.67</v>
      </c>
      <c r="P23" s="20">
        <v>0</v>
      </c>
      <c r="Q23" s="21">
        <v>0</v>
      </c>
      <c r="R23" s="21">
        <f>344.78+4.1</f>
        <v>348.88</v>
      </c>
      <c r="S23" s="64">
        <v>0</v>
      </c>
      <c r="T23" s="21">
        <v>6.4</v>
      </c>
      <c r="U23" s="62">
        <f t="shared" si="7"/>
        <v>0.34571026407852534</v>
      </c>
    </row>
    <row r="24" spans="1:21" ht="27.75" customHeight="1">
      <c r="A24" s="35" t="s">
        <v>124</v>
      </c>
      <c r="B24" s="51" t="s">
        <v>125</v>
      </c>
      <c r="C24" s="32">
        <v>3586</v>
      </c>
      <c r="D24" s="32">
        <v>3586</v>
      </c>
      <c r="E24" s="20">
        <f t="shared" si="6"/>
        <v>1.2935616438356163</v>
      </c>
      <c r="F24" s="70">
        <f t="shared" si="4"/>
        <v>900.46</v>
      </c>
      <c r="G24" s="70">
        <f>SUM(H24:J24)</f>
        <v>472.15</v>
      </c>
      <c r="H24" s="70">
        <v>472.15</v>
      </c>
      <c r="I24" s="20">
        <v>0</v>
      </c>
      <c r="J24" s="20">
        <v>0</v>
      </c>
      <c r="K24" s="70">
        <f>9.77+192.16+22.82</f>
        <v>224.75</v>
      </c>
      <c r="L24" s="70">
        <f>0.38+203.18</f>
        <v>203.56</v>
      </c>
      <c r="M24" s="70">
        <f>SUM(N24:T24)</f>
        <v>900.4599999999999</v>
      </c>
      <c r="N24" s="70">
        <v>10.15</v>
      </c>
      <c r="O24" s="70">
        <v>472.15</v>
      </c>
      <c r="P24" s="20">
        <v>0</v>
      </c>
      <c r="Q24" s="21">
        <v>0</v>
      </c>
      <c r="R24" s="70">
        <f>395.34+3.75</f>
        <v>399.09</v>
      </c>
      <c r="S24" s="64">
        <v>0</v>
      </c>
      <c r="T24" s="70">
        <f>1+18.07</f>
        <v>19.07</v>
      </c>
      <c r="U24" s="62">
        <f t="shared" si="7"/>
        <v>0.36072550023302186</v>
      </c>
    </row>
    <row r="25" spans="1:21" ht="27.75" customHeight="1">
      <c r="A25" s="35" t="s">
        <v>139</v>
      </c>
      <c r="B25" s="51" t="s">
        <v>134</v>
      </c>
      <c r="C25" s="32">
        <v>3612</v>
      </c>
      <c r="D25" s="32">
        <v>3612</v>
      </c>
      <c r="E25" s="20">
        <f t="shared" si="6"/>
        <v>1.3090958904109589</v>
      </c>
      <c r="F25" s="82">
        <f t="shared" si="4"/>
        <v>1103.97</v>
      </c>
      <c r="G25" s="70">
        <f>SUM(H25:J25)</f>
        <v>477.82</v>
      </c>
      <c r="H25" s="70">
        <v>477.82</v>
      </c>
      <c r="I25" s="20">
        <v>0</v>
      </c>
      <c r="J25" s="20">
        <v>0</v>
      </c>
      <c r="K25" s="70">
        <v>300.93</v>
      </c>
      <c r="L25" s="70">
        <v>325.22</v>
      </c>
      <c r="M25" s="70">
        <f>SUM(N25:T25)</f>
        <v>1181.85</v>
      </c>
      <c r="N25" s="70">
        <v>15.8</v>
      </c>
      <c r="O25" s="70">
        <v>477.82</v>
      </c>
      <c r="P25" s="20">
        <v>0</v>
      </c>
      <c r="Q25" s="21">
        <v>0</v>
      </c>
      <c r="R25" s="70">
        <f>660.46+23.77</f>
        <v>684.23</v>
      </c>
      <c r="S25" s="64"/>
      <c r="T25" s="70">
        <f>0+4</f>
        <v>4</v>
      </c>
      <c r="U25" s="62">
        <f t="shared" si="7"/>
        <v>0.3624296485080174</v>
      </c>
    </row>
    <row r="26" spans="1:21" ht="27.75" customHeight="1">
      <c r="A26" s="35" t="s">
        <v>142</v>
      </c>
      <c r="B26" s="51" t="s">
        <v>136</v>
      </c>
      <c r="C26" s="32">
        <v>3653</v>
      </c>
      <c r="D26" s="32">
        <v>3653</v>
      </c>
      <c r="E26" s="20">
        <f>G26/365</f>
        <v>1.1538356164383563</v>
      </c>
      <c r="F26" s="82">
        <f>SUM(G26,K26,L26)</f>
        <v>942.74</v>
      </c>
      <c r="G26" s="70">
        <f>SUM(H26:J26)</f>
        <v>421.15000000000003</v>
      </c>
      <c r="H26" s="70">
        <f>406.54+14.61</f>
        <v>421.15000000000003</v>
      </c>
      <c r="I26" s="20">
        <v>0</v>
      </c>
      <c r="J26" s="20">
        <v>0</v>
      </c>
      <c r="K26" s="70">
        <f>348.84+49.7</f>
        <v>398.53999999999996</v>
      </c>
      <c r="L26" s="70">
        <f>123.05+0</f>
        <v>123.05</v>
      </c>
      <c r="M26" s="70">
        <f>SUM(N26:T26)</f>
        <v>942.74</v>
      </c>
      <c r="N26" s="70">
        <v>49.7</v>
      </c>
      <c r="O26" s="70">
        <v>406.54</v>
      </c>
      <c r="P26" s="20">
        <v>0</v>
      </c>
      <c r="Q26" s="21">
        <v>0</v>
      </c>
      <c r="R26" s="70">
        <f>471.89+4.91</f>
        <v>476.8</v>
      </c>
      <c r="S26" s="64"/>
      <c r="T26" s="70">
        <v>9.7</v>
      </c>
      <c r="U26" s="62">
        <f>(E26*1000)/C26</f>
        <v>0.31585973622730806</v>
      </c>
    </row>
    <row r="27" spans="1:21" ht="27.75" customHeight="1">
      <c r="A27" s="35" t="s">
        <v>145</v>
      </c>
      <c r="B27" s="51" t="s">
        <v>144</v>
      </c>
      <c r="C27" s="32">
        <v>3739</v>
      </c>
      <c r="D27" s="32">
        <v>3739</v>
      </c>
      <c r="E27" s="20">
        <f>G27/365</f>
        <v>1.130849315068493</v>
      </c>
      <c r="F27" s="82">
        <f>SUM(G27,K27,L27)</f>
        <v>1008.5400000000001</v>
      </c>
      <c r="G27" s="70">
        <f>SUM(H27:J27)</f>
        <v>412.76</v>
      </c>
      <c r="H27" s="70">
        <v>412.76</v>
      </c>
      <c r="I27" s="20">
        <v>0</v>
      </c>
      <c r="J27" s="20">
        <v>0</v>
      </c>
      <c r="K27" s="70">
        <v>485.45</v>
      </c>
      <c r="L27" s="70">
        <v>110.33</v>
      </c>
      <c r="M27" s="70">
        <f>SUM(N27:T27)</f>
        <v>1008.54</v>
      </c>
      <c r="N27" s="70">
        <v>63.3</v>
      </c>
      <c r="O27" s="70">
        <v>417.64</v>
      </c>
      <c r="P27" s="20">
        <v>0</v>
      </c>
      <c r="Q27" s="21">
        <v>0</v>
      </c>
      <c r="R27" s="70">
        <v>527.6</v>
      </c>
      <c r="S27" s="64"/>
      <c r="T27" s="21">
        <v>0</v>
      </c>
      <c r="U27" s="62">
        <f>(E27*1000)/C27</f>
        <v>0.30244699520419716</v>
      </c>
    </row>
    <row r="28" spans="1:21" ht="30" customHeight="1">
      <c r="A28" s="35"/>
      <c r="B28" s="51"/>
      <c r="C28" s="32"/>
      <c r="D28" s="32"/>
      <c r="E28" s="20"/>
      <c r="F28" s="70"/>
      <c r="G28" s="70"/>
      <c r="H28" s="70"/>
      <c r="I28" s="20"/>
      <c r="J28" s="20"/>
      <c r="K28" s="70"/>
      <c r="L28" s="70"/>
      <c r="M28" s="70"/>
      <c r="N28" s="70"/>
      <c r="O28" s="70"/>
      <c r="P28" s="20"/>
      <c r="Q28" s="21"/>
      <c r="R28" s="70"/>
      <c r="S28" s="64"/>
      <c r="T28" s="70"/>
      <c r="U28" s="62"/>
    </row>
    <row r="29" spans="1:21" ht="15.75" customHeight="1" thickBot="1">
      <c r="A29" s="76"/>
      <c r="B29" s="77"/>
      <c r="C29" s="78"/>
      <c r="D29" s="78"/>
      <c r="E29" s="79"/>
      <c r="F29" s="78"/>
      <c r="G29" s="78"/>
      <c r="H29" s="78"/>
      <c r="I29" s="79"/>
      <c r="J29" s="79"/>
      <c r="K29" s="78"/>
      <c r="L29" s="78"/>
      <c r="M29" s="78"/>
      <c r="N29" s="78"/>
      <c r="O29" s="78"/>
      <c r="P29" s="79"/>
      <c r="Q29" s="78"/>
      <c r="R29" s="78"/>
      <c r="S29" s="80"/>
      <c r="T29" s="78"/>
      <c r="U29" s="81"/>
    </row>
    <row r="30" ht="15.75">
      <c r="A30" s="3" t="s">
        <v>108</v>
      </c>
    </row>
    <row r="31" ht="15.75">
      <c r="A31" s="3" t="s">
        <v>20</v>
      </c>
    </row>
  </sheetData>
  <sheetProtection/>
  <mergeCells count="22">
    <mergeCell ref="A9:B9"/>
    <mergeCell ref="C4:C8"/>
    <mergeCell ref="E4:E8"/>
    <mergeCell ref="F5:F8"/>
    <mergeCell ref="M6:M8"/>
    <mergeCell ref="A4:B8"/>
    <mergeCell ref="Q6:Q8"/>
    <mergeCell ref="P6:P8"/>
    <mergeCell ref="G6:J6"/>
    <mergeCell ref="G7:J7"/>
    <mergeCell ref="M5:T5"/>
    <mergeCell ref="D4:D8"/>
    <mergeCell ref="A2:K2"/>
    <mergeCell ref="L2:U2"/>
    <mergeCell ref="U4:U8"/>
    <mergeCell ref="T6:T8"/>
    <mergeCell ref="S6:S8"/>
    <mergeCell ref="R6:R8"/>
    <mergeCell ref="G5:L5"/>
    <mergeCell ref="F4:T4"/>
    <mergeCell ref="O6:O8"/>
    <mergeCell ref="N6:N8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6">
      <selection activeCell="A29" sqref="A29:F29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5.75">
      <c r="A1" s="1" t="s">
        <v>140</v>
      </c>
      <c r="B1" s="1"/>
      <c r="P1" s="1" t="s">
        <v>141</v>
      </c>
    </row>
    <row r="2" spans="1:18" ht="21" customHeight="1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131" t="s">
        <v>61</v>
      </c>
      <c r="K2" s="131"/>
      <c r="L2" s="131"/>
      <c r="M2" s="131"/>
      <c r="N2" s="131"/>
      <c r="O2" s="131"/>
      <c r="P2" s="131"/>
      <c r="Q2" s="57"/>
      <c r="R2" s="57"/>
    </row>
    <row r="3" spans="1:16" ht="15" customHeight="1" thickBot="1">
      <c r="A3" s="37" t="s">
        <v>58</v>
      </c>
      <c r="B3" s="25"/>
      <c r="C3" s="25"/>
      <c r="D3" s="28"/>
      <c r="E3" s="28"/>
      <c r="F3" s="28"/>
      <c r="G3" s="28"/>
      <c r="H3" s="48"/>
      <c r="I3" s="48"/>
      <c r="P3" s="48" t="s">
        <v>59</v>
      </c>
    </row>
    <row r="4" spans="1:16" ht="15.75">
      <c r="A4" s="121" t="s">
        <v>5</v>
      </c>
      <c r="B4" s="122"/>
      <c r="C4" s="4" t="s">
        <v>6</v>
      </c>
      <c r="D4" s="141" t="s">
        <v>11</v>
      </c>
      <c r="E4" s="135"/>
      <c r="F4" s="135"/>
      <c r="G4" s="135"/>
      <c r="H4" s="135"/>
      <c r="I4" s="142"/>
      <c r="J4" s="135" t="s">
        <v>11</v>
      </c>
      <c r="K4" s="135"/>
      <c r="L4" s="135"/>
      <c r="M4" s="135"/>
      <c r="N4" s="55"/>
      <c r="O4" s="54" t="s">
        <v>16</v>
      </c>
      <c r="P4" s="47" t="s">
        <v>75</v>
      </c>
    </row>
    <row r="5" spans="1:16" ht="13.5" customHeight="1">
      <c r="A5" s="123"/>
      <c r="B5" s="124"/>
      <c r="C5" s="4" t="s">
        <v>63</v>
      </c>
      <c r="D5" s="125" t="s">
        <v>85</v>
      </c>
      <c r="E5" s="126"/>
      <c r="F5" s="126"/>
      <c r="G5" s="126"/>
      <c r="H5" s="126"/>
      <c r="I5" s="127"/>
      <c r="J5" s="126"/>
      <c r="K5" s="126"/>
      <c r="L5" s="126"/>
      <c r="M5" s="126"/>
      <c r="N5" s="56"/>
      <c r="O5" s="13"/>
      <c r="P5" s="38"/>
    </row>
    <row r="6" spans="1:16" ht="15.75">
      <c r="A6" s="123"/>
      <c r="B6" s="124"/>
      <c r="C6" s="40" t="s">
        <v>64</v>
      </c>
      <c r="D6" s="87" t="s">
        <v>12</v>
      </c>
      <c r="E6" s="136" t="s">
        <v>86</v>
      </c>
      <c r="F6" s="134"/>
      <c r="G6" s="134"/>
      <c r="H6" s="134"/>
      <c r="I6" s="137"/>
      <c r="J6" s="134" t="s">
        <v>7</v>
      </c>
      <c r="K6" s="134"/>
      <c r="L6" s="134"/>
      <c r="M6" s="134"/>
      <c r="N6" s="50"/>
      <c r="O6" s="13" t="s">
        <v>10</v>
      </c>
      <c r="P6" s="38" t="s">
        <v>76</v>
      </c>
    </row>
    <row r="7" spans="1:16" ht="33.75" customHeight="1">
      <c r="A7" s="138" t="s">
        <v>65</v>
      </c>
      <c r="B7" s="124"/>
      <c r="C7" s="119"/>
      <c r="D7" s="88"/>
      <c r="E7" s="39" t="s">
        <v>62</v>
      </c>
      <c r="F7" s="91" t="s">
        <v>13</v>
      </c>
      <c r="G7" s="128"/>
      <c r="H7" s="132" t="s">
        <v>91</v>
      </c>
      <c r="I7" s="133"/>
      <c r="J7" s="58" t="s">
        <v>8</v>
      </c>
      <c r="K7" s="29" t="s">
        <v>9</v>
      </c>
      <c r="L7" s="49" t="s">
        <v>72</v>
      </c>
      <c r="M7" s="13" t="s">
        <v>73</v>
      </c>
      <c r="N7" s="5" t="s">
        <v>74</v>
      </c>
      <c r="O7" s="13" t="s">
        <v>17</v>
      </c>
      <c r="P7" s="45"/>
    </row>
    <row r="8" spans="1:16" ht="49.5" customHeight="1" thickBot="1">
      <c r="A8" s="139"/>
      <c r="B8" s="140"/>
      <c r="C8" s="120"/>
      <c r="D8" s="41" t="s">
        <v>66</v>
      </c>
      <c r="E8" s="42" t="s">
        <v>67</v>
      </c>
      <c r="F8" s="129" t="s">
        <v>68</v>
      </c>
      <c r="G8" s="130"/>
      <c r="H8" s="129" t="s">
        <v>69</v>
      </c>
      <c r="I8" s="130"/>
      <c r="J8" s="27" t="s">
        <v>87</v>
      </c>
      <c r="K8" s="7"/>
      <c r="L8" s="8"/>
      <c r="M8" s="7"/>
      <c r="N8" s="41" t="s">
        <v>77</v>
      </c>
      <c r="O8" s="14"/>
      <c r="P8" s="46"/>
    </row>
    <row r="9" spans="1:16" ht="30" customHeight="1" hidden="1">
      <c r="A9" s="34" t="s">
        <v>14</v>
      </c>
      <c r="B9" s="43" t="s">
        <v>70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60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2">
        <v>0</v>
      </c>
    </row>
    <row r="10" spans="1:16" ht="30" customHeight="1">
      <c r="A10" s="34" t="s">
        <v>15</v>
      </c>
      <c r="B10" s="44" t="s">
        <v>71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60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2">
        <v>0</v>
      </c>
    </row>
    <row r="11" spans="1:16" ht="30" customHeight="1">
      <c r="A11" s="34" t="s">
        <v>19</v>
      </c>
      <c r="B11" s="44" t="s">
        <v>49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60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2">
        <v>0</v>
      </c>
    </row>
    <row r="12" spans="1:16" ht="30" customHeight="1">
      <c r="A12" s="34" t="s">
        <v>21</v>
      </c>
      <c r="B12" s="44" t="s">
        <v>50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60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3">
        <v>3</v>
      </c>
    </row>
    <row r="13" spans="1:16" ht="30" customHeight="1">
      <c r="A13" s="34" t="s">
        <v>84</v>
      </c>
      <c r="B13" s="44" t="s">
        <v>83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60"/>
      <c r="J13" s="19">
        <v>0</v>
      </c>
      <c r="K13" s="19">
        <v>0</v>
      </c>
      <c r="L13" s="19">
        <v>0</v>
      </c>
      <c r="M13" s="19">
        <v>0</v>
      </c>
      <c r="N13" s="19"/>
      <c r="O13" s="59">
        <v>0</v>
      </c>
      <c r="P13" s="53">
        <v>3</v>
      </c>
    </row>
    <row r="14" spans="1:16" ht="30" customHeight="1">
      <c r="A14" s="34" t="s">
        <v>90</v>
      </c>
      <c r="B14" s="44" t="s">
        <v>89</v>
      </c>
      <c r="C14" s="9">
        <v>3348</v>
      </c>
      <c r="D14" s="10"/>
      <c r="E14" s="61">
        <v>0</v>
      </c>
      <c r="F14" s="11">
        <v>0</v>
      </c>
      <c r="G14" s="11"/>
      <c r="H14" s="11">
        <v>0</v>
      </c>
      <c r="I14" s="60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9">
        <v>0</v>
      </c>
      <c r="P14" s="53"/>
    </row>
    <row r="15" spans="1:16" ht="30" customHeight="1">
      <c r="A15" s="34" t="s">
        <v>95</v>
      </c>
      <c r="B15" s="44" t="s">
        <v>93</v>
      </c>
      <c r="C15" s="9">
        <v>3322</v>
      </c>
      <c r="D15" s="61">
        <v>0</v>
      </c>
      <c r="E15" s="61">
        <v>0</v>
      </c>
      <c r="F15" s="11">
        <v>0</v>
      </c>
      <c r="G15" s="11"/>
      <c r="H15" s="11">
        <v>0</v>
      </c>
      <c r="I15" s="60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9">
        <v>0</v>
      </c>
      <c r="P15" s="53"/>
    </row>
    <row r="16" spans="1:16" ht="30" customHeight="1">
      <c r="A16" s="34" t="s">
        <v>98</v>
      </c>
      <c r="B16" s="44" t="s">
        <v>99</v>
      </c>
      <c r="C16" s="9">
        <v>3329</v>
      </c>
      <c r="D16" s="61">
        <v>0</v>
      </c>
      <c r="E16" s="61">
        <v>0</v>
      </c>
      <c r="F16" s="11">
        <v>0</v>
      </c>
      <c r="G16" s="11"/>
      <c r="H16" s="11">
        <v>0</v>
      </c>
      <c r="I16" s="60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9">
        <v>0</v>
      </c>
      <c r="P16" s="52">
        <v>0</v>
      </c>
    </row>
    <row r="17" spans="1:16" ht="30" customHeight="1">
      <c r="A17" s="34" t="s">
        <v>102</v>
      </c>
      <c r="B17" s="44" t="s">
        <v>101</v>
      </c>
      <c r="C17" s="9">
        <v>3526</v>
      </c>
      <c r="D17" s="61">
        <v>0</v>
      </c>
      <c r="E17" s="61">
        <v>0</v>
      </c>
      <c r="F17" s="11">
        <v>0</v>
      </c>
      <c r="G17" s="11"/>
      <c r="H17" s="11">
        <v>0</v>
      </c>
      <c r="I17" s="60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9">
        <v>0</v>
      </c>
      <c r="P17" s="52">
        <v>0</v>
      </c>
    </row>
    <row r="18" spans="1:16" ht="30" customHeight="1">
      <c r="A18" s="34" t="s">
        <v>107</v>
      </c>
      <c r="B18" s="44" t="s">
        <v>104</v>
      </c>
      <c r="C18" s="9">
        <v>3560</v>
      </c>
      <c r="D18" s="61">
        <v>0</v>
      </c>
      <c r="E18" s="61">
        <v>0</v>
      </c>
      <c r="F18" s="11">
        <v>0</v>
      </c>
      <c r="G18" s="11"/>
      <c r="H18" s="11">
        <v>0</v>
      </c>
      <c r="I18" s="60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9">
        <v>0</v>
      </c>
      <c r="P18" s="52">
        <v>0</v>
      </c>
    </row>
    <row r="19" spans="1:16" ht="30" customHeight="1">
      <c r="A19" s="34" t="s">
        <v>111</v>
      </c>
      <c r="B19" s="44" t="s">
        <v>110</v>
      </c>
      <c r="C19" s="9">
        <v>3519</v>
      </c>
      <c r="D19" s="10">
        <v>1</v>
      </c>
      <c r="E19" s="61">
        <v>0</v>
      </c>
      <c r="F19" s="11">
        <v>0</v>
      </c>
      <c r="G19" s="11"/>
      <c r="H19" s="11">
        <v>0</v>
      </c>
      <c r="I19" s="60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9">
        <v>0</v>
      </c>
      <c r="P19" s="52">
        <v>0</v>
      </c>
    </row>
    <row r="20" spans="1:16" ht="30" customHeight="1">
      <c r="A20" s="34" t="s">
        <v>117</v>
      </c>
      <c r="B20" s="44" t="s">
        <v>113</v>
      </c>
      <c r="C20" s="9">
        <v>3520</v>
      </c>
      <c r="D20" s="61">
        <v>0</v>
      </c>
      <c r="E20" s="61">
        <v>0</v>
      </c>
      <c r="F20" s="11">
        <v>0</v>
      </c>
      <c r="G20" s="11"/>
      <c r="H20" s="11">
        <v>0</v>
      </c>
      <c r="I20" s="60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9">
        <v>0</v>
      </c>
      <c r="P20" s="52">
        <v>0</v>
      </c>
    </row>
    <row r="21" spans="1:16" ht="30" customHeight="1">
      <c r="A21" s="34" t="s">
        <v>120</v>
      </c>
      <c r="B21" s="44" t="s">
        <v>119</v>
      </c>
      <c r="C21" s="9">
        <v>3502</v>
      </c>
      <c r="D21" s="61">
        <v>0</v>
      </c>
      <c r="E21" s="61">
        <v>0</v>
      </c>
      <c r="F21" s="11">
        <v>0</v>
      </c>
      <c r="G21" s="11"/>
      <c r="H21" s="11">
        <v>0</v>
      </c>
      <c r="I21" s="60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9">
        <v>0</v>
      </c>
      <c r="P21" s="52">
        <v>0</v>
      </c>
    </row>
    <row r="22" spans="1:16" ht="30" customHeight="1">
      <c r="A22" s="34" t="s">
        <v>131</v>
      </c>
      <c r="B22" s="44" t="s">
        <v>123</v>
      </c>
      <c r="C22" s="9">
        <v>3669</v>
      </c>
      <c r="D22" s="61">
        <v>0</v>
      </c>
      <c r="E22" s="61">
        <v>0</v>
      </c>
      <c r="F22" s="11">
        <v>0</v>
      </c>
      <c r="G22" s="11"/>
      <c r="H22" s="11">
        <v>0</v>
      </c>
      <c r="I22" s="60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9">
        <v>0</v>
      </c>
      <c r="P22" s="52">
        <v>0</v>
      </c>
    </row>
    <row r="23" spans="1:16" ht="30" customHeight="1">
      <c r="A23" s="34" t="s">
        <v>132</v>
      </c>
      <c r="B23" s="44" t="s">
        <v>125</v>
      </c>
      <c r="C23" s="9">
        <v>3586</v>
      </c>
      <c r="D23" s="61">
        <v>0</v>
      </c>
      <c r="E23" s="61">
        <v>0</v>
      </c>
      <c r="F23" s="11">
        <v>0</v>
      </c>
      <c r="G23" s="11"/>
      <c r="H23" s="11">
        <v>0</v>
      </c>
      <c r="I23" s="60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9">
        <v>0</v>
      </c>
      <c r="P23" s="52">
        <v>0</v>
      </c>
    </row>
    <row r="24" spans="1:16" ht="30" customHeight="1">
      <c r="A24" s="34" t="s">
        <v>133</v>
      </c>
      <c r="B24" s="44" t="s">
        <v>134</v>
      </c>
      <c r="C24" s="9">
        <v>3612</v>
      </c>
      <c r="D24" s="61">
        <v>0</v>
      </c>
      <c r="E24" s="61">
        <v>0</v>
      </c>
      <c r="F24" s="11">
        <v>0</v>
      </c>
      <c r="G24" s="11"/>
      <c r="H24" s="11">
        <v>0</v>
      </c>
      <c r="I24" s="60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9">
        <v>0</v>
      </c>
      <c r="P24" s="52">
        <v>0</v>
      </c>
    </row>
    <row r="25" spans="1:16" ht="30" customHeight="1">
      <c r="A25" s="34" t="s">
        <v>135</v>
      </c>
      <c r="B25" s="44" t="s">
        <v>136</v>
      </c>
      <c r="C25" s="9">
        <v>3653</v>
      </c>
      <c r="D25" s="61">
        <v>0</v>
      </c>
      <c r="E25" s="61">
        <v>0</v>
      </c>
      <c r="F25" s="11">
        <v>0</v>
      </c>
      <c r="G25" s="11"/>
      <c r="H25" s="11">
        <v>0</v>
      </c>
      <c r="I25" s="60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59">
        <v>0</v>
      </c>
      <c r="P25" s="52">
        <v>0</v>
      </c>
    </row>
    <row r="26" spans="1:16" ht="30" customHeight="1">
      <c r="A26" s="34" t="s">
        <v>143</v>
      </c>
      <c r="B26" s="44" t="s">
        <v>144</v>
      </c>
      <c r="C26" s="9">
        <v>3739</v>
      </c>
      <c r="D26" s="61">
        <v>0</v>
      </c>
      <c r="E26" s="61">
        <v>0</v>
      </c>
      <c r="F26" s="11">
        <v>0</v>
      </c>
      <c r="G26" s="11"/>
      <c r="H26" s="11">
        <v>0</v>
      </c>
      <c r="I26" s="60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9">
        <v>0</v>
      </c>
      <c r="P26" s="52">
        <v>0</v>
      </c>
    </row>
    <row r="27" spans="1:16" ht="24.75" customHeight="1">
      <c r="A27" s="34"/>
      <c r="B27" s="44"/>
      <c r="C27" s="9"/>
      <c r="D27" s="10"/>
      <c r="E27" s="10"/>
      <c r="F27" s="11"/>
      <c r="G27" s="11"/>
      <c r="H27" s="23"/>
      <c r="J27" s="19"/>
      <c r="K27" s="19"/>
      <c r="L27" s="19"/>
      <c r="M27" s="19"/>
      <c r="N27" s="19"/>
      <c r="O27" s="22"/>
      <c r="P27" s="53"/>
    </row>
    <row r="28" spans="1:16" ht="24.75" customHeight="1" thickBot="1">
      <c r="A28" s="12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7" ht="21.75" customHeight="1">
      <c r="A29" s="118" t="s">
        <v>108</v>
      </c>
      <c r="B29" s="118"/>
      <c r="C29" s="118"/>
      <c r="D29" s="118"/>
      <c r="E29" s="118"/>
      <c r="F29" s="118"/>
      <c r="G29" s="36"/>
    </row>
  </sheetData>
  <sheetProtection/>
  <mergeCells count="17"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  <mergeCell ref="A29:F29"/>
    <mergeCell ref="D6:D7"/>
    <mergeCell ref="C7:C8"/>
    <mergeCell ref="A4:B6"/>
    <mergeCell ref="D5:I5"/>
    <mergeCell ref="F7:G7"/>
    <mergeCell ref="F8:G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2019-10-19T02:13:43Z</cp:lastPrinted>
  <dcterms:created xsi:type="dcterms:W3CDTF">2002-08-05T05:48:19Z</dcterms:created>
  <dcterms:modified xsi:type="dcterms:W3CDTF">2019-10-19T02:14:01Z</dcterms:modified>
  <cp:category/>
  <cp:version/>
  <cp:contentType/>
  <cp:contentStatus/>
</cp:coreProperties>
</file>